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fpig\Desktop\"/>
    </mc:Choice>
  </mc:AlternateContent>
  <xr:revisionPtr revIDLastSave="0" documentId="13_ncr:1_{4C5BBBC0-0EB5-4863-852F-25F54D5F7AF2}" xr6:coauthVersionLast="47" xr6:coauthVersionMax="47" xr10:uidLastSave="{00000000-0000-0000-0000-000000000000}"/>
  <bookViews>
    <workbookView xWindow="-108" yWindow="-108" windowWidth="23256" windowHeight="12456" xr2:uid="{FE0E8C51-777F-46E6-8C14-DB2B3033B4AC}"/>
  </bookViews>
  <sheets>
    <sheet name="Recueil données entreprise" sheetId="1" r:id="rId1"/>
    <sheet name="Feuil3" sheetId="7" state="hidden" r:id="rId2"/>
    <sheet name="Scénario Bozio Wasmer" sheetId="8" r:id="rId3"/>
    <sheet name="Barème Attal &lt;50 salari" sheetId="4" r:id="rId4"/>
    <sheet name="Barème Attal 50 salariés et +" sheetId="6" r:id="rId5"/>
    <sheet name="SecteursActivités" sheetId="2" state="hidden" r:id="rId6"/>
    <sheet name="ConventionsCollectives" sheetId="3" state="hidden" r:id="rId7"/>
  </sheets>
  <definedNames>
    <definedName name="_xlnm._FilterDatabase" localSheetId="6" hidden="1">ConventionsCollectives!$A$1:$A$21</definedName>
    <definedName name="_xlnm._FilterDatabase" localSheetId="5" hidden="1">SecteursActivités!$A$1:$A$20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2" i="8" l="1"/>
  <c r="E262" i="8"/>
  <c r="F261" i="8"/>
  <c r="E261" i="8"/>
  <c r="F260" i="8"/>
  <c r="E260" i="8"/>
  <c r="F259" i="8"/>
  <c r="E259" i="8"/>
  <c r="F258" i="8"/>
  <c r="E258" i="8"/>
  <c r="F257" i="8"/>
  <c r="E257" i="8"/>
  <c r="F256" i="8"/>
  <c r="E256" i="8"/>
  <c r="F255" i="8"/>
  <c r="E255" i="8"/>
  <c r="F254" i="8"/>
  <c r="E254" i="8"/>
  <c r="F253" i="8"/>
  <c r="E253" i="8"/>
  <c r="F252" i="8"/>
  <c r="E252" i="8"/>
  <c r="F251" i="8"/>
  <c r="E251" i="8"/>
  <c r="F250" i="8"/>
  <c r="E250" i="8"/>
  <c r="F249" i="8"/>
  <c r="E249" i="8"/>
  <c r="F248" i="8"/>
  <c r="E248" i="8"/>
  <c r="F247" i="8"/>
  <c r="E247" i="8"/>
  <c r="F246" i="8"/>
  <c r="E246" i="8"/>
  <c r="F245" i="8"/>
  <c r="E245" i="8"/>
  <c r="F244" i="8"/>
  <c r="E244" i="8"/>
  <c r="F243" i="8"/>
  <c r="E243" i="8"/>
  <c r="F242" i="8"/>
  <c r="E242" i="8"/>
  <c r="F241" i="8"/>
  <c r="E241" i="8"/>
  <c r="F240" i="8"/>
  <c r="E240" i="8"/>
  <c r="F239" i="8"/>
  <c r="E239" i="8"/>
  <c r="F238" i="8"/>
  <c r="E238" i="8"/>
  <c r="F237" i="8"/>
  <c r="E237" i="8"/>
  <c r="F236" i="8"/>
  <c r="E236" i="8"/>
  <c r="F235" i="8"/>
  <c r="E235" i="8"/>
  <c r="F234" i="8"/>
  <c r="E234" i="8"/>
  <c r="F233" i="8"/>
  <c r="E233" i="8"/>
  <c r="F232" i="8"/>
  <c r="E232" i="8"/>
  <c r="F231" i="8"/>
  <c r="E231" i="8"/>
  <c r="F230" i="8"/>
  <c r="E230" i="8"/>
  <c r="F229" i="8"/>
  <c r="E229" i="8"/>
  <c r="F228" i="8"/>
  <c r="E228" i="8"/>
  <c r="F227" i="8"/>
  <c r="E227" i="8"/>
  <c r="F226" i="8"/>
  <c r="E226" i="8"/>
  <c r="F225" i="8"/>
  <c r="E225" i="8"/>
  <c r="F224" i="8"/>
  <c r="E224" i="8"/>
  <c r="F223" i="8"/>
  <c r="E223" i="8"/>
  <c r="F222" i="8"/>
  <c r="E222" i="8"/>
  <c r="F221" i="8"/>
  <c r="E221" i="8"/>
  <c r="F220" i="8"/>
  <c r="E220" i="8"/>
  <c r="F219" i="8"/>
  <c r="E219" i="8"/>
  <c r="F218" i="8"/>
  <c r="E218" i="8"/>
  <c r="F217" i="8"/>
  <c r="E217" i="8"/>
  <c r="F216" i="8"/>
  <c r="E216" i="8"/>
  <c r="F215" i="8"/>
  <c r="E215" i="8"/>
  <c r="F214" i="8"/>
  <c r="E214" i="8"/>
  <c r="F213" i="8"/>
  <c r="E213" i="8"/>
  <c r="F212" i="8"/>
  <c r="E212" i="8"/>
  <c r="F211" i="8"/>
  <c r="E211" i="8"/>
  <c r="F210" i="8"/>
  <c r="E210" i="8"/>
  <c r="F209" i="8"/>
  <c r="E209" i="8"/>
  <c r="F208" i="8"/>
  <c r="E208" i="8"/>
  <c r="F207" i="8"/>
  <c r="E207" i="8"/>
  <c r="F206" i="8"/>
  <c r="E206" i="8"/>
  <c r="F205" i="8"/>
  <c r="E205" i="8"/>
  <c r="F204" i="8"/>
  <c r="E204" i="8"/>
  <c r="F203" i="8"/>
  <c r="E203" i="8"/>
  <c r="F202" i="8"/>
  <c r="E202" i="8"/>
  <c r="F201" i="8"/>
  <c r="E201" i="8"/>
  <c r="F200" i="8"/>
  <c r="E200" i="8"/>
  <c r="F199" i="8"/>
  <c r="E199" i="8"/>
  <c r="F198" i="8"/>
  <c r="E198" i="8"/>
  <c r="F197" i="8"/>
  <c r="E197" i="8"/>
  <c r="F196" i="8"/>
  <c r="E196" i="8"/>
  <c r="F195" i="8"/>
  <c r="E195" i="8"/>
  <c r="F194" i="8"/>
  <c r="E194" i="8"/>
  <c r="F193" i="8"/>
  <c r="E193" i="8"/>
  <c r="F192" i="8"/>
  <c r="E192" i="8"/>
  <c r="F191" i="8"/>
  <c r="E191" i="8"/>
  <c r="F190" i="8"/>
  <c r="E190" i="8"/>
  <c r="F189" i="8"/>
  <c r="E189" i="8"/>
  <c r="F188" i="8"/>
  <c r="E188" i="8"/>
  <c r="F187" i="8"/>
  <c r="E187" i="8"/>
  <c r="F186" i="8"/>
  <c r="E186" i="8"/>
  <c r="F185" i="8"/>
  <c r="E185" i="8"/>
  <c r="F184" i="8"/>
  <c r="E184" i="8"/>
  <c r="F183" i="8"/>
  <c r="E183" i="8"/>
  <c r="F182" i="8"/>
  <c r="E182" i="8"/>
  <c r="F181" i="8"/>
  <c r="E181" i="8"/>
  <c r="F180" i="8"/>
  <c r="E180" i="8"/>
  <c r="F179" i="8"/>
  <c r="E179" i="8"/>
  <c r="F178" i="8"/>
  <c r="E178" i="8"/>
  <c r="F177" i="8"/>
  <c r="E177" i="8"/>
  <c r="F176" i="8"/>
  <c r="E176" i="8"/>
  <c r="F175" i="8"/>
  <c r="E175" i="8"/>
  <c r="F174" i="8"/>
  <c r="E174" i="8"/>
  <c r="F173" i="8"/>
  <c r="E173" i="8"/>
  <c r="F172" i="8"/>
  <c r="E172" i="8"/>
  <c r="F171" i="8"/>
  <c r="E171" i="8"/>
  <c r="F170" i="8"/>
  <c r="E170" i="8"/>
  <c r="F169" i="8"/>
  <c r="E169" i="8"/>
  <c r="F168" i="8"/>
  <c r="E168" i="8"/>
  <c r="F167" i="8"/>
  <c r="E167" i="8"/>
  <c r="F166" i="8"/>
  <c r="E166" i="8"/>
  <c r="F165" i="8"/>
  <c r="E165" i="8"/>
  <c r="F164" i="8"/>
  <c r="E164" i="8"/>
  <c r="F163" i="8"/>
  <c r="E163" i="8"/>
  <c r="F162" i="8"/>
  <c r="E162" i="8"/>
  <c r="F161" i="8"/>
  <c r="E161" i="8"/>
  <c r="F160" i="8"/>
  <c r="E160" i="8"/>
  <c r="F159" i="8"/>
  <c r="E159" i="8"/>
  <c r="F158" i="8"/>
  <c r="E158" i="8"/>
  <c r="F157" i="8"/>
  <c r="E157" i="8"/>
  <c r="F156" i="8"/>
  <c r="E156" i="8"/>
  <c r="F155" i="8"/>
  <c r="E155" i="8"/>
  <c r="F154" i="8"/>
  <c r="E154" i="8"/>
  <c r="F153" i="8"/>
  <c r="E153" i="8"/>
  <c r="F152" i="8"/>
  <c r="E152" i="8"/>
  <c r="F151" i="8"/>
  <c r="E151" i="8"/>
  <c r="F150" i="8"/>
  <c r="E150" i="8"/>
  <c r="F149" i="8"/>
  <c r="E149" i="8"/>
  <c r="F148" i="8"/>
  <c r="E148" i="8"/>
  <c r="F147" i="8"/>
  <c r="E147" i="8"/>
  <c r="F146" i="8"/>
  <c r="E146" i="8"/>
  <c r="F145" i="8"/>
  <c r="E145" i="8"/>
  <c r="F144" i="8"/>
  <c r="E144" i="8"/>
  <c r="F143" i="8"/>
  <c r="E143" i="8"/>
  <c r="F142" i="8"/>
  <c r="E142" i="8"/>
  <c r="F141" i="8"/>
  <c r="E141" i="8"/>
  <c r="F140" i="8"/>
  <c r="E140" i="8"/>
  <c r="F139" i="8"/>
  <c r="E139" i="8"/>
  <c r="F138" i="8"/>
  <c r="E138" i="8"/>
  <c r="F137" i="8"/>
  <c r="E137" i="8"/>
  <c r="F136" i="8"/>
  <c r="E136" i="8"/>
  <c r="F135" i="8"/>
  <c r="E135" i="8"/>
  <c r="F134" i="8"/>
  <c r="E134" i="8"/>
  <c r="F133" i="8"/>
  <c r="E133" i="8"/>
  <c r="F132" i="8"/>
  <c r="E132" i="8"/>
  <c r="F131" i="8"/>
  <c r="E131" i="8"/>
  <c r="F130" i="8"/>
  <c r="E130" i="8"/>
  <c r="F129" i="8"/>
  <c r="E129" i="8"/>
  <c r="F128" i="8"/>
  <c r="E128" i="8"/>
  <c r="F127" i="8"/>
  <c r="E127" i="8"/>
  <c r="F126" i="8"/>
  <c r="E126" i="8"/>
  <c r="F125" i="8"/>
  <c r="E125" i="8"/>
  <c r="F124" i="8"/>
  <c r="E124" i="8"/>
  <c r="F123" i="8"/>
  <c r="E123" i="8"/>
  <c r="F122" i="8"/>
  <c r="E122" i="8"/>
  <c r="F121" i="8"/>
  <c r="E121" i="8"/>
  <c r="F120" i="8"/>
  <c r="E120" i="8"/>
  <c r="F119" i="8"/>
  <c r="E119" i="8"/>
  <c r="F118" i="8"/>
  <c r="E118" i="8"/>
  <c r="F117" i="8"/>
  <c r="E117" i="8"/>
  <c r="F116" i="8"/>
  <c r="E116" i="8"/>
  <c r="F115" i="8"/>
  <c r="E115" i="8"/>
  <c r="F114" i="8"/>
  <c r="E114" i="8"/>
  <c r="F113" i="8"/>
  <c r="E113" i="8"/>
  <c r="F112" i="8"/>
  <c r="E112" i="8"/>
  <c r="F111" i="8"/>
  <c r="E111" i="8"/>
  <c r="F110" i="8"/>
  <c r="E110" i="8"/>
  <c r="F109" i="8"/>
  <c r="E109" i="8"/>
  <c r="F108" i="8"/>
  <c r="E108" i="8"/>
  <c r="F107" i="8"/>
  <c r="E107" i="8"/>
  <c r="F106" i="8"/>
  <c r="E106" i="8"/>
  <c r="F105" i="8"/>
  <c r="E105" i="8"/>
  <c r="F104" i="8"/>
  <c r="E104" i="8"/>
  <c r="F103" i="8"/>
  <c r="E103" i="8"/>
  <c r="F102" i="8"/>
  <c r="E102" i="8"/>
  <c r="F101" i="8"/>
  <c r="E101" i="8"/>
  <c r="F100" i="8"/>
  <c r="E100" i="8"/>
  <c r="F99" i="8"/>
  <c r="E99" i="8"/>
  <c r="F98" i="8"/>
  <c r="E98" i="8"/>
  <c r="F97" i="8"/>
  <c r="E97" i="8"/>
  <c r="F96" i="8"/>
  <c r="E96" i="8"/>
  <c r="F95" i="8"/>
  <c r="E95" i="8"/>
  <c r="F94" i="8"/>
  <c r="E94" i="8"/>
  <c r="F93" i="8"/>
  <c r="E93" i="8"/>
  <c r="F92" i="8"/>
  <c r="E92" i="8"/>
  <c r="F91" i="8"/>
  <c r="E91" i="8"/>
  <c r="F90" i="8"/>
  <c r="E90" i="8"/>
  <c r="F89" i="8"/>
  <c r="E89" i="8"/>
  <c r="F88" i="8"/>
  <c r="E88" i="8"/>
  <c r="F87" i="8"/>
  <c r="E87" i="8"/>
  <c r="F86" i="8"/>
  <c r="E86" i="8"/>
  <c r="F85" i="8"/>
  <c r="E85" i="8"/>
  <c r="F84" i="8"/>
  <c r="E84" i="8"/>
  <c r="F83" i="8"/>
  <c r="E83" i="8"/>
  <c r="F82" i="8"/>
  <c r="E82" i="8"/>
  <c r="F81" i="8"/>
  <c r="E81" i="8"/>
  <c r="F80" i="8"/>
  <c r="E80" i="8"/>
  <c r="F79" i="8"/>
  <c r="E79" i="8"/>
  <c r="F78" i="8"/>
  <c r="E78" i="8"/>
  <c r="F77" i="8"/>
  <c r="E77" i="8"/>
  <c r="F76" i="8"/>
  <c r="E76" i="8"/>
  <c r="F75" i="8"/>
  <c r="E75" i="8"/>
  <c r="F74" i="8"/>
  <c r="E74" i="8"/>
  <c r="F73" i="8"/>
  <c r="E73" i="8"/>
  <c r="F72" i="8"/>
  <c r="E72" i="8"/>
  <c r="F71" i="8"/>
  <c r="E71" i="8"/>
  <c r="F70" i="8"/>
  <c r="E70" i="8"/>
  <c r="F69" i="8"/>
  <c r="E69" i="8"/>
  <c r="F68" i="8"/>
  <c r="E68" i="8"/>
  <c r="F67" i="8"/>
  <c r="E67" i="8"/>
  <c r="F66" i="8"/>
  <c r="E66" i="8"/>
  <c r="F65" i="8"/>
  <c r="E65" i="8"/>
  <c r="F64" i="8"/>
  <c r="E64" i="8"/>
  <c r="F63" i="8"/>
  <c r="E63" i="8"/>
  <c r="F62" i="8"/>
  <c r="E62" i="8"/>
  <c r="F61" i="8"/>
  <c r="E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51" i="8"/>
  <c r="E51" i="8"/>
  <c r="F50" i="8"/>
  <c r="E50" i="8"/>
  <c r="F49" i="8"/>
  <c r="E49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F4" i="8"/>
  <c r="E4" i="8"/>
  <c r="F3" i="8"/>
  <c r="E3" i="8"/>
  <c r="F2" i="8"/>
  <c r="E2" i="8"/>
  <c r="B36" i="6"/>
  <c r="F35" i="6"/>
  <c r="B35" i="6"/>
  <c r="F34" i="6"/>
  <c r="B34" i="6"/>
  <c r="F33" i="6"/>
  <c r="B33" i="6"/>
  <c r="F32" i="6"/>
  <c r="B32" i="6"/>
  <c r="F31" i="6"/>
  <c r="B31" i="6"/>
  <c r="F30" i="6"/>
  <c r="B30" i="6"/>
  <c r="F29" i="6"/>
  <c r="B29" i="6"/>
  <c r="F28" i="6"/>
  <c r="B28" i="6"/>
  <c r="F27" i="6"/>
  <c r="B27" i="6"/>
  <c r="F26" i="6"/>
  <c r="B26" i="6"/>
  <c r="F25" i="6"/>
  <c r="B25" i="6"/>
  <c r="F24" i="6"/>
  <c r="B24" i="6"/>
  <c r="F23" i="6"/>
  <c r="B23" i="6"/>
  <c r="F22" i="6"/>
  <c r="B22" i="6"/>
  <c r="F21" i="6"/>
  <c r="B21" i="6"/>
  <c r="F20" i="6"/>
  <c r="B20" i="6"/>
  <c r="F19" i="6"/>
  <c r="B19" i="6"/>
  <c r="F18" i="6"/>
  <c r="B18" i="6"/>
  <c r="F17" i="6"/>
  <c r="B17" i="6"/>
  <c r="H16" i="6"/>
  <c r="F16" i="6"/>
  <c r="B16" i="6"/>
  <c r="H15" i="6"/>
  <c r="F15" i="6"/>
  <c r="B15" i="6"/>
  <c r="H14" i="6"/>
  <c r="F14" i="6"/>
  <c r="B14" i="6"/>
  <c r="H13" i="6"/>
  <c r="F13" i="6"/>
  <c r="B13" i="6"/>
  <c r="H12" i="6"/>
  <c r="F12" i="6"/>
  <c r="B12" i="6"/>
  <c r="H11" i="6"/>
  <c r="F11" i="6"/>
  <c r="B11" i="6"/>
  <c r="H10" i="6"/>
  <c r="F10" i="6"/>
  <c r="C10" i="6"/>
  <c r="C32" i="6" s="1"/>
  <c r="C30" i="6" l="1"/>
  <c r="C18" i="6"/>
  <c r="C20" i="6"/>
  <c r="C22" i="6"/>
  <c r="C35" i="6"/>
  <c r="C27" i="6"/>
  <c r="C29" i="6"/>
  <c r="C31" i="6"/>
  <c r="C28" i="6"/>
  <c r="C19" i="6"/>
  <c r="C21" i="6"/>
  <c r="C23" i="6"/>
  <c r="C34" i="6"/>
  <c r="C36" i="6"/>
  <c r="C26" i="6"/>
  <c r="C11" i="6"/>
  <c r="C12" i="6"/>
  <c r="C13" i="6"/>
  <c r="C14" i="6"/>
  <c r="C15" i="6"/>
  <c r="C16" i="6"/>
  <c r="C17" i="6"/>
  <c r="C25" i="6"/>
  <c r="C33" i="6"/>
  <c r="C24" i="6"/>
  <c r="B36" i="4" l="1"/>
  <c r="F35" i="4"/>
  <c r="B35" i="4"/>
  <c r="F34" i="4"/>
  <c r="B34" i="4"/>
  <c r="F33" i="4"/>
  <c r="B33" i="4"/>
  <c r="F32" i="4"/>
  <c r="B32" i="4"/>
  <c r="F31" i="4"/>
  <c r="B31" i="4"/>
  <c r="F30" i="4"/>
  <c r="B30" i="4"/>
  <c r="F29" i="4"/>
  <c r="B29" i="4"/>
  <c r="F28" i="4"/>
  <c r="B28" i="4"/>
  <c r="F27" i="4"/>
  <c r="B27" i="4"/>
  <c r="F26" i="4"/>
  <c r="B26" i="4"/>
  <c r="F25" i="4"/>
  <c r="B25" i="4"/>
  <c r="F24" i="4"/>
  <c r="B24" i="4"/>
  <c r="F23" i="4"/>
  <c r="B23" i="4"/>
  <c r="F22" i="4"/>
  <c r="B22" i="4"/>
  <c r="F21" i="4"/>
  <c r="B21" i="4"/>
  <c r="F20" i="4"/>
  <c r="B20" i="4"/>
  <c r="F19" i="4"/>
  <c r="B19" i="4"/>
  <c r="F18" i="4"/>
  <c r="B18" i="4"/>
  <c r="F17" i="4"/>
  <c r="B17" i="4"/>
  <c r="H16" i="4"/>
  <c r="F16" i="4"/>
  <c r="B16" i="4"/>
  <c r="H15" i="4"/>
  <c r="F15" i="4"/>
  <c r="B15" i="4"/>
  <c r="H14" i="4"/>
  <c r="F14" i="4"/>
  <c r="B14" i="4"/>
  <c r="H13" i="4"/>
  <c r="F13" i="4"/>
  <c r="B13" i="4"/>
  <c r="H12" i="4"/>
  <c r="F12" i="4"/>
  <c r="B12" i="4"/>
  <c r="H11" i="4"/>
  <c r="F11" i="4"/>
  <c r="B11" i="4"/>
  <c r="H10" i="4"/>
  <c r="F10" i="4"/>
  <c r="C10" i="4"/>
  <c r="C29" i="4" s="1"/>
  <c r="C19" i="4" l="1"/>
  <c r="C35" i="4"/>
  <c r="C36" i="4"/>
  <c r="C34" i="4"/>
  <c r="C18" i="4"/>
  <c r="C20" i="4"/>
  <c r="C26" i="4"/>
  <c r="C28" i="4"/>
  <c r="C27" i="4"/>
  <c r="C11" i="4"/>
  <c r="C13" i="4"/>
  <c r="C15" i="4"/>
  <c r="C17" i="4"/>
  <c r="C25" i="4"/>
  <c r="C24" i="4"/>
  <c r="C32" i="4"/>
  <c r="C23" i="4"/>
  <c r="C31" i="4"/>
  <c r="C12" i="4"/>
  <c r="C14" i="4"/>
  <c r="C16" i="4"/>
  <c r="C33" i="4"/>
  <c r="C22" i="4"/>
  <c r="C30" i="4"/>
  <c r="C21" i="4"/>
</calcChain>
</file>

<file path=xl/sharedStrings.xml><?xml version="1.0" encoding="utf-8"?>
<sst xmlns="http://schemas.openxmlformats.org/spreadsheetml/2006/main" count="181" uniqueCount="138">
  <si>
    <t>Taux de marge nette</t>
  </si>
  <si>
    <t>Effectif salarié actuel</t>
  </si>
  <si>
    <r>
      <t xml:space="preserve">Part des rémunérations brutes </t>
    </r>
    <r>
      <rPr>
        <b/>
        <sz val="11"/>
        <color theme="1"/>
        <rFont val="Calibri"/>
        <family val="2"/>
      </rPr>
      <t>inférieures à 1,05 SMIC</t>
    </r>
    <r>
      <rPr>
        <sz val="11"/>
        <color theme="1"/>
        <rFont val="Calibri"/>
        <family val="2"/>
      </rPr>
      <t xml:space="preserve">
(c'est-à-dire soit </t>
    </r>
    <r>
      <rPr>
        <b/>
        <sz val="11"/>
        <color theme="1"/>
        <rFont val="Calibri"/>
        <family val="2"/>
      </rPr>
      <t>&lt; 22 263,64 €/an ou &lt;12,23 €/heure</t>
    </r>
    <r>
      <rPr>
        <sz val="11"/>
        <color theme="1"/>
        <rFont val="Calibri"/>
        <family val="2"/>
      </rPr>
      <t>)</t>
    </r>
  </si>
  <si>
    <t>Tranche de rémunération</t>
  </si>
  <si>
    <t>Part de la masse salariale brute de l'entreprise</t>
  </si>
  <si>
    <t>IDCC et intitulé de la convention collective</t>
  </si>
  <si>
    <t>IDCC 1710 - Convention collective nationale de travail du personnel des agences de voyages et de tourisme</t>
  </si>
  <si>
    <t>IDCC 16 - Transports routiers et activités auxiliaires du transport</t>
  </si>
  <si>
    <t>IDCC 86 - Entreprises de la publicité et assimilées</t>
  </si>
  <si>
    <t>IDCC 1266 - Personnel des entreprises de restauration de collectivités</t>
  </si>
  <si>
    <t>IDCC 1351 - Entreprises de prévention et de sécurité</t>
  </si>
  <si>
    <t>IDCC 1413 - Salariés permanents des entreprises de travail temporaire</t>
  </si>
  <si>
    <t>IDCC 1501 - Restauration rapide</t>
  </si>
  <si>
    <t>IDCC1979 - Hôtels, cafés restaurants - HCR</t>
  </si>
  <si>
    <t>IDCC 2098 - Personnel des prestataires de services dans le domaine du secteur tertiaire</t>
  </si>
  <si>
    <t>IDCC 3043 - Entreprises de propreté et services associés</t>
  </si>
  <si>
    <t>IDCC 3127 - Entreprises de services à la personne</t>
  </si>
  <si>
    <t>Secteurs d'activités</t>
  </si>
  <si>
    <t>Propreté</t>
  </si>
  <si>
    <t>Sécurité privée</t>
  </si>
  <si>
    <t>Services à la personne</t>
  </si>
  <si>
    <t>Restauration rapide</t>
  </si>
  <si>
    <t>Restauration traditionnelle</t>
  </si>
  <si>
    <t>Hébergement</t>
  </si>
  <si>
    <t>Restauration collective</t>
  </si>
  <si>
    <t>Publicité et communication</t>
  </si>
  <si>
    <t>Accueil, animation et promotion des ventes</t>
  </si>
  <si>
    <t>Secrétariat et téléservices</t>
  </si>
  <si>
    <t>Centres de contacts (Services clients externalisés)</t>
  </si>
  <si>
    <t>Travail temporaire (intérim)</t>
  </si>
  <si>
    <r>
      <t xml:space="preserve">Part des rémunérations brutes entre </t>
    </r>
    <r>
      <rPr>
        <b/>
        <sz val="11"/>
        <color theme="1"/>
        <rFont val="Calibri"/>
        <family val="2"/>
      </rPr>
      <t>1,05 SMIC  et  moins de 1,1 SMIC</t>
    </r>
    <r>
      <rPr>
        <sz val="11"/>
        <color theme="1"/>
        <rFont val="Calibri"/>
        <family val="2"/>
      </rPr>
      <t xml:space="preserve">
c'est-à dire entre 22 263,64 €/an et moins de 23 323,81€/an
ou 12,23 €/heure et moins de 12,82 €/heure</t>
    </r>
  </si>
  <si>
    <r>
      <t xml:space="preserve">Part des rémunérations brutes entre </t>
    </r>
    <r>
      <rPr>
        <b/>
        <sz val="11"/>
        <color theme="1"/>
        <rFont val="Calibri"/>
        <family val="2"/>
      </rPr>
      <t>1,1 SMIC  et  moins de 1,2 SMIC</t>
    </r>
    <r>
      <rPr>
        <sz val="11"/>
        <color theme="1"/>
        <rFont val="Calibri"/>
        <family val="2"/>
      </rPr>
      <t xml:space="preserve">
c'est-à dire entre 23 323,81 €/an et 25 444,16 €/an
ou 12,82 €/heure et 13,98 €/heure</t>
    </r>
  </si>
  <si>
    <r>
      <t xml:space="preserve">Part des rémunérations brutes entre </t>
    </r>
    <r>
      <rPr>
        <b/>
        <sz val="11"/>
        <color theme="1"/>
        <rFont val="Calibri"/>
        <family val="2"/>
      </rPr>
      <t>1,2 SMIC  et  moins de 1,3 SMIC</t>
    </r>
    <r>
      <rPr>
        <sz val="11"/>
        <color theme="1"/>
        <rFont val="Calibri"/>
        <family val="2"/>
      </rPr>
      <t xml:space="preserve">
c'est-à dire entre  25 444,16 €/an et 27 554,51 €/an
ou 13,98 €/heure et 15,15 €/heure</t>
    </r>
  </si>
  <si>
    <r>
      <t xml:space="preserve">Part des rémunérations brutes entre </t>
    </r>
    <r>
      <rPr>
        <b/>
        <sz val="11"/>
        <color theme="1"/>
        <rFont val="Calibri"/>
        <family val="2"/>
      </rPr>
      <t>1,3 SMIC  et  moins de 1,4 SMIC</t>
    </r>
    <r>
      <rPr>
        <sz val="11"/>
        <color theme="1"/>
        <rFont val="Calibri"/>
        <family val="2"/>
      </rPr>
      <t xml:space="preserve">
c'est-à dire entre  27 564,51 €/an et 29 684,85 €/an
ou 15,15 €/heure et 16,31 €/heure</t>
    </r>
  </si>
  <si>
    <r>
      <t xml:space="preserve">Part des rémunérations brutes entre </t>
    </r>
    <r>
      <rPr>
        <b/>
        <sz val="11"/>
        <color theme="1"/>
        <rFont val="Calibri"/>
        <family val="2"/>
      </rPr>
      <t>1,4 SMIC  et  moins de 1,5 SMIC</t>
    </r>
    <r>
      <rPr>
        <sz val="11"/>
        <color theme="1"/>
        <rFont val="Calibri"/>
        <family val="2"/>
      </rPr>
      <t xml:space="preserve">
c'est-à dire entre 29 684,85 €/an et 31 805,20 €/an
ou 16,31 €/heure et 17,48 €/heure</t>
    </r>
  </si>
  <si>
    <r>
      <t xml:space="preserve">Part des rémunérations brutes entre </t>
    </r>
    <r>
      <rPr>
        <b/>
        <sz val="11"/>
        <color theme="1"/>
        <rFont val="Calibri"/>
        <family val="2"/>
      </rPr>
      <t>1,5 SMIC  et  moins de 1,6 SMIC</t>
    </r>
    <r>
      <rPr>
        <sz val="11"/>
        <color theme="1"/>
        <rFont val="Calibri"/>
        <family val="2"/>
      </rPr>
      <t xml:space="preserve">
c'est-à dire entre 31 805,20 €/an et 33 925,55 €/an
ou 17,48 €/heure et 18,64 €/heure</t>
    </r>
  </si>
  <si>
    <r>
      <t xml:space="preserve">Part des rémunérations brutes entre </t>
    </r>
    <r>
      <rPr>
        <b/>
        <sz val="11"/>
        <color theme="1"/>
        <rFont val="Calibri"/>
        <family val="2"/>
      </rPr>
      <t>1,6 SMIC  et  moins de 1,7 SMIC</t>
    </r>
    <r>
      <rPr>
        <sz val="11"/>
        <color theme="1"/>
        <rFont val="Calibri"/>
        <family val="2"/>
      </rPr>
      <t xml:space="preserve">
c'est-à dire entre 33 925,55 €/an et 36 045,89 €/an
ou 18,64 €/heure et 19,81 €/heure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</si>
  <si>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1,7 SMIC  et  moins de 1,8 SMIC</t>
    </r>
    <r>
      <rPr>
        <sz val="11"/>
        <color theme="1"/>
        <rFont val="Calibri"/>
        <family val="2"/>
      </rPr>
      <t xml:space="preserve">
c'est-à dire entre 36 045,89 €/an et 38 166,24 €/an
ou 19,81 €/heure et 20,97 €/heure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</si>
  <si>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1,8 SMIC  et  moins de 1,9 SMIC</t>
    </r>
    <r>
      <rPr>
        <sz val="11"/>
        <color theme="1"/>
        <rFont val="Calibri"/>
        <family val="2"/>
      </rPr>
      <t xml:space="preserve">
c'est-à dire entre 38 166,24 €/an et 40 286,59 €/an
ou 20,97 €/heure et 22,14 €/heure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</si>
  <si>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1,9 SMIC  et  moins de 2 SMIC</t>
    </r>
    <r>
      <rPr>
        <sz val="11"/>
        <color theme="1"/>
        <rFont val="Calibri"/>
        <family val="2"/>
      </rPr>
      <t xml:space="preserve">
c'est-à dire entre 40 286,59 €/an et 42 406,93 €/an
ou 22,14 €/heure et 23,30 €/heure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</si>
  <si>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2 SMIC  et  moins de 2,1 SMIC</t>
    </r>
    <r>
      <rPr>
        <sz val="11"/>
        <color theme="1"/>
        <rFont val="Calibri"/>
        <family val="2"/>
      </rPr>
      <t xml:space="preserve">
c'est-à dire entre 42 406,93 €/an et 44 527,88 €/an
ou 23,30 €/heure et 24,47 €/heure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</si>
  <si>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2,1 SMIC  et  moins de 2,2 SMIC</t>
    </r>
    <r>
      <rPr>
        <sz val="11"/>
        <color theme="1"/>
        <rFont val="Calibri"/>
        <family val="2"/>
      </rPr>
      <t xml:space="preserve">
c'est-à dire entre 44 527,88 €/an et 46 647,63 €/an
ou 24,47 €/heure et 25,63 €/heure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</si>
  <si>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2,2 SMIC  et  moins de 2,3 SMIC</t>
    </r>
    <r>
      <rPr>
        <sz val="11"/>
        <color theme="1"/>
        <rFont val="Calibri"/>
        <family val="2"/>
      </rPr>
      <t xml:space="preserve">
c'est-à dire entre 46 647,63€/an et 48 767,97€/an
ou 25,63 €/heure et 26,80 €/heure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</si>
  <si>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2,3 SMIC  et  moins de 2,4 SMIC</t>
    </r>
    <r>
      <rPr>
        <sz val="11"/>
        <color theme="1"/>
        <rFont val="Calibri"/>
        <family val="2"/>
      </rPr>
      <t xml:space="preserve">
c'est-à dire entre 48 767,97 €/an et 50 888,32 €/an
ou 26,80 €/heure et 27,96 €/heure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</si>
  <si>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2,4 SMIC  et  moins de 2,5 SMIC</t>
    </r>
    <r>
      <rPr>
        <sz val="11"/>
        <color theme="1"/>
        <rFont val="Calibri"/>
        <family val="2"/>
      </rPr>
      <t xml:space="preserve">
c'est-à dire entre 50 888,32 €/an et 53 008,67 €/an
ou 27,96 €/heure et 29,13 €/heure</t>
    </r>
  </si>
  <si>
    <r>
      <t xml:space="preserve">Part des rémunérations brutes entre </t>
    </r>
    <r>
      <rPr>
        <b/>
        <sz val="11"/>
        <color theme="1"/>
        <rFont val="Calibri"/>
        <family val="2"/>
      </rPr>
      <t>2,5 SMIC  et  moins de 2,6 SMIC</t>
    </r>
    <r>
      <rPr>
        <sz val="11"/>
        <color theme="1"/>
        <rFont val="Calibri"/>
        <family val="2"/>
      </rPr>
      <t xml:space="preserve">
c'est-à dire entre 53 008,67 €/an et 55 129,01 €/an
ou 29,13 €/heure et 30,29 €/heure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</si>
  <si>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2,6 SMIC  et  moins de 2,7 SMIC</t>
    </r>
    <r>
      <rPr>
        <sz val="11"/>
        <color theme="1"/>
        <rFont val="Calibri"/>
        <family val="2"/>
      </rPr>
      <t xml:space="preserve">
c'est-à dire entre 55 129,01 €/an et 55 249,36 €/an
ou 30,29 €/heure et 31,46 €/heure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</si>
  <si>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2,7 SMIC  et  moins de 2,8 SMIC</t>
    </r>
    <r>
      <rPr>
        <sz val="11"/>
        <color theme="1"/>
        <rFont val="Calibri"/>
        <family val="2"/>
      </rPr>
      <t xml:space="preserve">
c'est-à dire entre  55 249,36 €/an et 59 369,70 €/an
ou 31,46 €/heure et 32,62 €/heure</t>
    </r>
  </si>
  <si>
    <r>
      <t xml:space="preserve">Part des rémunérations brutes entre </t>
    </r>
    <r>
      <rPr>
        <b/>
        <sz val="11"/>
        <color theme="1"/>
        <rFont val="Calibri"/>
        <family val="2"/>
      </rPr>
      <t>2,8 SMIC  et  moins de 2,9 SMIC</t>
    </r>
    <r>
      <rPr>
        <sz val="11"/>
        <color theme="1"/>
        <rFont val="Calibri"/>
        <family val="2"/>
      </rPr>
      <t xml:space="preserve">
c'est-à dire entre 59 369,70 €/an et 61,490,05 €/an
ou 32,62 €/heure et 33,79 €/heure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</si>
  <si>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2,9 SMIC  et  moins de 3 SMIC</t>
    </r>
    <r>
      <rPr>
        <sz val="11"/>
        <color theme="1"/>
        <rFont val="Calibri"/>
        <family val="2"/>
      </rPr>
      <t xml:space="preserve">
c'est-à dire entre 61,490,05 €/an et 63 610,40 €/an
ou 33,79 €/heure et 34,95 €/heure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</si>
  <si>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3 SMIC  et  moins de 3,1 SMIC</t>
    </r>
    <r>
      <rPr>
        <sz val="11"/>
        <color theme="1"/>
        <rFont val="Calibri"/>
        <family val="2"/>
      </rPr>
      <t xml:space="preserve">
c'est-à dire entre 63 610,40 €/an et 65 730,74 €/an
ou 34,95 €/heure et 36,12 €/heure</t>
    </r>
  </si>
  <si>
    <r>
      <t xml:space="preserve">Part des rémunérations brutes entre </t>
    </r>
    <r>
      <rPr>
        <b/>
        <sz val="11"/>
        <color theme="1"/>
        <rFont val="Calibri"/>
        <family val="2"/>
      </rPr>
      <t>3,1 SMIC  et  moins de 3,2 SMIC</t>
    </r>
    <r>
      <rPr>
        <sz val="11"/>
        <color theme="1"/>
        <rFont val="Calibri"/>
        <family val="2"/>
      </rPr>
      <t xml:space="preserve">
c'est-à dire entre 65 730,74 €/an et 67 851,09 €/an
ou 36,12 €/heure et 37,28 €/heure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</si>
  <si>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3,2 SMIC  et  moins de 3,3 SMIC</t>
    </r>
    <r>
      <rPr>
        <sz val="11"/>
        <color theme="1"/>
        <rFont val="Calibri"/>
        <family val="2"/>
      </rPr>
      <t xml:space="preserve">
c'est-à dire entre 67 851,09 €/an et 69 971,44 €/an
ou 37,28 €/heure et 38,45 €/heure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</si>
  <si>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3,3 SMIC  et  moins de 3,4 SMIC</t>
    </r>
    <r>
      <rPr>
        <sz val="11"/>
        <color theme="1"/>
        <rFont val="Calibri"/>
        <family val="2"/>
      </rPr>
      <t xml:space="preserve">
c'est-à dire entre 69 971,44 €/an et 72 091,78 €/an
ou 38,45 €/heure et 39,61 €/heure</t>
    </r>
  </si>
  <si>
    <r>
      <t xml:space="preserve">Part des rémunérations brutes </t>
    </r>
    <r>
      <rPr>
        <b/>
        <sz val="11"/>
        <color theme="1"/>
        <rFont val="Calibri"/>
        <family val="2"/>
      </rPr>
      <t>entre 3,4 SMIC  et  moins de 3,5 SMIC</t>
    </r>
    <r>
      <rPr>
        <sz val="11"/>
        <color theme="1"/>
        <rFont val="Calibri"/>
        <family val="2"/>
      </rPr>
      <t xml:space="preserve">
c'est-à dire entre 72 091,78 €/an et 74 212,13 €/an
ou 39,61 €/heure et 40,78 €/heure</t>
    </r>
  </si>
  <si>
    <t>Profil de l'entreprise</t>
  </si>
  <si>
    <t>Secteur d'activité principal*</t>
  </si>
  <si>
    <t>Convention collective applicable*</t>
  </si>
  <si>
    <t>Les questions suivies d'un * sont obligatoires</t>
  </si>
  <si>
    <t>Masse salariale (sommes des rémunérations brutes)*</t>
  </si>
  <si>
    <t>Poids de la masse salariale brute sur le chiffre d'affaires*</t>
  </si>
  <si>
    <t>Créations nettes d'emploi en 2023</t>
  </si>
  <si>
    <t>Situation pour les entreprises de moins de 50 salariés</t>
  </si>
  <si>
    <r>
      <t xml:space="preserve">Allègement général de cotisations jusqu'à 1,6 SMIC, dit </t>
    </r>
    <r>
      <rPr>
        <b/>
        <sz val="11"/>
        <color theme="1"/>
        <rFont val="Aptos Narrow"/>
        <family val="2"/>
        <scheme val="minor"/>
      </rPr>
      <t>régime Fillon</t>
    </r>
  </si>
  <si>
    <r>
      <rPr>
        <b/>
        <sz val="11"/>
        <color theme="1"/>
        <rFont val="Aptos Narrow"/>
        <family val="2"/>
        <scheme val="minor"/>
      </rPr>
      <t>Bandeau famille</t>
    </r>
    <r>
      <rPr>
        <sz val="11"/>
        <color theme="1"/>
        <rFont val="Aptos Narrow"/>
        <family val="2"/>
        <scheme val="minor"/>
      </rPr>
      <t xml:space="preserve"> = taux réduit pour la cotisation assurance maladie  jusu'à 2,5 SMIC (7 % au lieu de 13 %)  et pour la cotisation "allocations familiales" jusqu'à 3,5 SMIC (3,45 % au lieu de 5,25 %), dit "bandeau famille", soit 7,8 % d'allègement par rapport aux taux normaux</t>
    </r>
  </si>
  <si>
    <r>
      <rPr>
        <b/>
        <sz val="11"/>
        <color theme="1"/>
        <rFont val="Aptos Narrow"/>
        <family val="2"/>
        <scheme val="minor"/>
      </rPr>
      <t xml:space="preserve">Proposition de barème Attal </t>
    </r>
    <r>
      <rPr>
        <sz val="11"/>
        <color theme="1"/>
        <rFont val="Aptos Narrow"/>
        <family val="2"/>
        <scheme val="minor"/>
      </rPr>
      <t>pour les exonérations de charges : fusion du régime Fillon et du bandeau famille (le nouveau taux d'allègement s'appliquerait sur des cotisations calculées sur les taux normaux de cotisation</t>
    </r>
  </si>
  <si>
    <t>Rémunération horaire brute</t>
  </si>
  <si>
    <t>Taux actuel d'allègement général des cotisations (régime Fillon)</t>
  </si>
  <si>
    <t>Réduction du taux "Assurance maladie" (7 % au lieu de 13 %)  et du taux "allocations familiales" (3,45 % au lieu de 5,25 %), dit "bandeau famille"</t>
  </si>
  <si>
    <t>Taux réel d'exonération de charges patronales 
(en comparaison avec les taux normaux de cotisations)</t>
  </si>
  <si>
    <t>Nouveau taux total d'exonération selon la proposition Attal</t>
  </si>
  <si>
    <t>Taux d'allègement d'exonération à utiliser pour la simulation avec les taux actuels des cotisations "assurance maladie" et "allocations familiales" (7 % ou 13 % et 3,45 % ou 5,25 %)</t>
  </si>
  <si>
    <t>SMIC</t>
  </si>
  <si>
    <t>1,05 SMIC</t>
  </si>
  <si>
    <t>1,1 SMIC</t>
  </si>
  <si>
    <t>1,2 SMIC</t>
  </si>
  <si>
    <t>1,3 SMIC</t>
  </si>
  <si>
    <t>1,4 SMIC</t>
  </si>
  <si>
    <t>1,5 SMIC</t>
  </si>
  <si>
    <t>1,6 SMIC</t>
  </si>
  <si>
    <t>1,7 SMIC</t>
  </si>
  <si>
    <t>1,8 SMIC</t>
  </si>
  <si>
    <t>1,9 SMIC</t>
  </si>
  <si>
    <t>2 SMIC</t>
  </si>
  <si>
    <t>2,1 SMIC</t>
  </si>
  <si>
    <t>2,2 SMIC</t>
  </si>
  <si>
    <t>2,3 SMIC</t>
  </si>
  <si>
    <t>2,4 SMIC</t>
  </si>
  <si>
    <t>2,5 SMIC</t>
  </si>
  <si>
    <t>2,6 SMIC</t>
  </si>
  <si>
    <t>2,7 SMIC</t>
  </si>
  <si>
    <t>2,8 SMIC</t>
  </si>
  <si>
    <t>2,9 SMIC</t>
  </si>
  <si>
    <t>3 SMIC</t>
  </si>
  <si>
    <t>3,1 SMIC</t>
  </si>
  <si>
    <t>3,2 SMIC</t>
  </si>
  <si>
    <t>3,3 SMIC</t>
  </si>
  <si>
    <t>3,4 SMIC</t>
  </si>
  <si>
    <t>3,5 SMIC</t>
  </si>
  <si>
    <t>Rémunération annuelle brute (35H/semaine)</t>
  </si>
  <si>
    <t>Modélisation graphique de la proposition de barème Attal (selon Medef)</t>
  </si>
  <si>
    <t>Situation pour les entreprises d'au moins 50 salariés</t>
  </si>
  <si>
    <t>Impact de cette baisse sur l'emploi*</t>
  </si>
  <si>
    <t>Impact emploi</t>
  </si>
  <si>
    <t>Gel des embauches</t>
  </si>
  <si>
    <t>Pas d'effet</t>
  </si>
  <si>
    <t>OU</t>
  </si>
  <si>
    <r>
      <t xml:space="preserve">Ventilation de la masse salariale brute en fonction du Smic 
</t>
    </r>
    <r>
      <rPr>
        <sz val="10"/>
        <color rgb="FFFF0000"/>
        <rFont val="Calibri"/>
        <family val="2"/>
      </rPr>
      <t>(Indispensable pour nous permettre de faire rapidement des simulations sur les différentes propositions de barèmes d'allégements qui pourraient être présentées et ainsi vous défendre plus efficacement !)</t>
    </r>
  </si>
  <si>
    <t>ET / OU</t>
  </si>
  <si>
    <t>Réduction des effectifs</t>
  </si>
  <si>
    <t xml:space="preserve">Autre (à préciser dans la cellule adjacente) : </t>
  </si>
  <si>
    <t>IDCC 2147 - Entreprises des services d'eau et d'assainissement</t>
  </si>
  <si>
    <t>IDCC2149 - Activités du déchet</t>
  </si>
  <si>
    <t>IDCC 998 - Ouvriers, employés, techniciens et agents de maîtrise de l'exploitation d'équipements thermiques et de génie climatique</t>
  </si>
  <si>
    <t xml:space="preserve">IDCC1256 - Cadres, ingénieurs et assimilés des entreprises de gestion d'équipements thermiques et de climatisation </t>
  </si>
  <si>
    <t>IDCC 3245 - Opérateurs de voyage et guides</t>
  </si>
  <si>
    <t>IDCC 1516 - Organismes de formation</t>
  </si>
  <si>
    <t>Agences de voyages</t>
  </si>
  <si>
    <t>Gestion des déchets</t>
  </si>
  <si>
    <t>Relation commerciale et force de vente</t>
  </si>
  <si>
    <t>Assainissement  - eau</t>
  </si>
  <si>
    <t>Facility Management</t>
  </si>
  <si>
    <t>Efficacité énergétique</t>
  </si>
  <si>
    <t>Informatique et numérique</t>
  </si>
  <si>
    <t>Salaire brut en fraction de Smic</t>
  </si>
  <si>
    <t>Baisse du taux famille</t>
  </si>
  <si>
    <t>Baisse du taux maladie</t>
  </si>
  <si>
    <t>Réduction générale</t>
  </si>
  <si>
    <t>Barème actuel (plus de 50 salariés)</t>
  </si>
  <si>
    <t>Scénario central</t>
  </si>
  <si>
    <t>Impact de ce scénario sur l'emploi*</t>
  </si>
  <si>
    <r>
      <t xml:space="preserve">Part des créations nettes d'emplois en 2023 
</t>
    </r>
    <r>
      <rPr>
        <sz val="9"/>
        <color theme="1"/>
        <rFont val="Calibri"/>
        <family val="2"/>
      </rPr>
      <t>(par rapport à l'effectif global)</t>
    </r>
  </si>
  <si>
    <t>En cas de réduction d'emploi, merci de préciser dans quelle proportion*</t>
  </si>
  <si>
    <r>
      <t xml:space="preserve">NB : les nouveaux taux sont estimés à partir de la représentation graphique </t>
    </r>
    <r>
      <rPr>
        <i/>
        <sz val="11"/>
        <color rgb="FFFF0000"/>
        <rFont val="Aptos Narrow"/>
        <family val="2"/>
        <scheme val="minor"/>
      </rPr>
      <t>infra</t>
    </r>
  </si>
  <si>
    <r>
      <t xml:space="preserve">Impact sur le poids des charges patronales de votre entreprise du scénario Bozio et Wasmer*
</t>
    </r>
    <r>
      <rPr>
        <sz val="9"/>
        <color theme="1"/>
        <rFont val="Calibri"/>
        <family val="2"/>
      </rPr>
      <t>(cf. onglet "Scénario Bozio Wasmer" pour faire vos simulation).</t>
    </r>
  </si>
  <si>
    <r>
      <t xml:space="preserve">Impact sur la rentabilité de votre entreprise du scénario Bozio et Wasmer*
</t>
    </r>
    <r>
      <rPr>
        <sz val="9"/>
        <color theme="1"/>
        <rFont val="Calibri"/>
        <family val="2"/>
      </rPr>
      <t>(cf. onglet "Scénario Bozio Wasmer" pour faire vos simulation).</t>
    </r>
  </si>
  <si>
    <r>
      <t xml:space="preserve">Impact sur le poids des charges patronales de votre entreprise du barème Attal *
</t>
    </r>
    <r>
      <rPr>
        <sz val="9"/>
        <color theme="1"/>
        <rFont val="Calibri"/>
        <family val="2"/>
      </rPr>
      <t>(cf. onglets "Barème Attal pour les entreprises de moins de 50 salariés" et "Barème Attal pour les entreprises de 50 salariés et plus" pour faire vos simulation).</t>
    </r>
  </si>
  <si>
    <r>
      <t xml:space="preserve">Impact sur la rentabilité de votre entreprise du barème Attal *
</t>
    </r>
    <r>
      <rPr>
        <sz val="9"/>
        <color theme="1"/>
        <rFont val="Calibri"/>
        <family val="2"/>
      </rPr>
      <t>(cf onglets "Barème Attal pour les entreprises de moins de 50 salariés" et "Barème Attal pour les entreprises de 50 salariés et plus" pour faire vos simulation).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</si>
</sst>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%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4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i/>
      <sz val="10"/>
      <color rgb="FFFF0000"/>
      <name val="Calibri"/>
      <family val="2"/>
    </font>
    <font>
      <sz val="11"/>
      <color rgb="FFFF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sz val="9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4" fontId="4" fillId="0" borderId="1" xfId="0" applyNumberFormat="1" applyFon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9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4" borderId="3" xfId="0" applyFont="1" applyFill="1" applyBorder="1"/>
    <xf numFmtId="0" fontId="10" fillId="0" borderId="4" xfId="0" applyFont="1" applyBorder="1"/>
    <xf numFmtId="4" fontId="10" fillId="0" borderId="4" xfId="0" applyNumberFormat="1" applyFont="1" applyBorder="1"/>
    <xf numFmtId="10" fontId="4" fillId="0" borderId="4" xfId="0" applyNumberFormat="1" applyFont="1" applyBorder="1"/>
    <xf numFmtId="4" fontId="4" fillId="0" borderId="4" xfId="0" applyNumberFormat="1" applyFont="1" applyBorder="1"/>
    <xf numFmtId="10" fontId="11" fillId="0" borderId="4" xfId="0" applyNumberFormat="1" applyFont="1" applyBorder="1"/>
    <xf numFmtId="10" fontId="11" fillId="3" borderId="4" xfId="0" applyNumberFormat="1" applyFont="1" applyFill="1" applyBorder="1"/>
    <xf numFmtId="0" fontId="4" fillId="4" borderId="5" xfId="0" applyFont="1" applyFill="1" applyBorder="1"/>
    <xf numFmtId="10" fontId="4" fillId="0" borderId="1" xfId="0" applyNumberFormat="1" applyFont="1" applyBorder="1"/>
    <xf numFmtId="10" fontId="11" fillId="0" borderId="1" xfId="0" applyNumberFormat="1" applyFont="1" applyBorder="1"/>
    <xf numFmtId="0" fontId="4" fillId="4" borderId="6" xfId="0" applyFont="1" applyFill="1" applyBorder="1"/>
    <xf numFmtId="4" fontId="4" fillId="0" borderId="7" xfId="0" applyNumberFormat="1" applyFont="1" applyBorder="1"/>
    <xf numFmtId="10" fontId="4" fillId="0" borderId="7" xfId="0" applyNumberFormat="1" applyFont="1" applyBorder="1"/>
    <xf numFmtId="10" fontId="11" fillId="0" borderId="7" xfId="0" applyNumberFormat="1" applyFont="1" applyBorder="1"/>
    <xf numFmtId="0" fontId="4" fillId="2" borderId="3" xfId="0" applyFont="1" applyFill="1" applyBorder="1"/>
    <xf numFmtId="0" fontId="4" fillId="2" borderId="5" xfId="0" applyFont="1" applyFill="1" applyBorder="1"/>
    <xf numFmtId="0" fontId="4" fillId="0" borderId="5" xfId="0" applyFont="1" applyBorder="1"/>
    <xf numFmtId="0" fontId="10" fillId="0" borderId="6" xfId="0" applyFont="1" applyBorder="1"/>
    <xf numFmtId="4" fontId="10" fillId="0" borderId="7" xfId="0" applyNumberFormat="1" applyFont="1" applyBorder="1"/>
    <xf numFmtId="0" fontId="0" fillId="0" borderId="2" xfId="0" applyBorder="1"/>
    <xf numFmtId="0" fontId="12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3" fillId="0" borderId="4" xfId="0" applyFont="1" applyBorder="1"/>
    <xf numFmtId="4" fontId="3" fillId="0" borderId="4" xfId="0" applyNumberFormat="1" applyFont="1" applyBorder="1"/>
    <xf numFmtId="10" fontId="0" fillId="0" borderId="4" xfId="0" applyNumberFormat="1" applyBorder="1"/>
    <xf numFmtId="10" fontId="14" fillId="0" borderId="4" xfId="0" applyNumberFormat="1" applyFont="1" applyBorder="1"/>
    <xf numFmtId="10" fontId="14" fillId="3" borderId="4" xfId="0" applyNumberFormat="1" applyFont="1" applyFill="1" applyBorder="1"/>
    <xf numFmtId="0" fontId="0" fillId="4" borderId="5" xfId="0" applyFill="1" applyBorder="1"/>
    <xf numFmtId="4" fontId="0" fillId="0" borderId="1" xfId="0" applyNumberFormat="1" applyBorder="1"/>
    <xf numFmtId="10" fontId="0" fillId="0" borderId="1" xfId="0" applyNumberFormat="1" applyBorder="1"/>
    <xf numFmtId="10" fontId="14" fillId="0" borderId="1" xfId="0" applyNumberFormat="1" applyFont="1" applyBorder="1"/>
    <xf numFmtId="0" fontId="0" fillId="4" borderId="6" xfId="0" applyFill="1" applyBorder="1"/>
    <xf numFmtId="4" fontId="0" fillId="0" borderId="7" xfId="0" applyNumberFormat="1" applyBorder="1"/>
    <xf numFmtId="10" fontId="0" fillId="0" borderId="7" xfId="0" applyNumberFormat="1" applyBorder="1"/>
    <xf numFmtId="10" fontId="14" fillId="0" borderId="7" xfId="0" applyNumberFormat="1" applyFont="1" applyBorder="1"/>
    <xf numFmtId="0" fontId="0" fillId="2" borderId="5" xfId="0" applyFill="1" applyBorder="1"/>
    <xf numFmtId="10" fontId="14" fillId="3" borderId="1" xfId="0" applyNumberFormat="1" applyFont="1" applyFill="1" applyBorder="1"/>
    <xf numFmtId="10" fontId="14" fillId="3" borderId="7" xfId="0" applyNumberFormat="1" applyFont="1" applyFill="1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0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10" fontId="1" fillId="2" borderId="1" xfId="0" applyNumberFormat="1" applyFont="1" applyFill="1" applyBorder="1"/>
    <xf numFmtId="10" fontId="1" fillId="0" borderId="1" xfId="0" applyNumberFormat="1" applyFont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/>
    <xf numFmtId="4" fontId="3" fillId="0" borderId="7" xfId="0" applyNumberFormat="1" applyFont="1" applyBorder="1"/>
    <xf numFmtId="9" fontId="14" fillId="0" borderId="1" xfId="0" applyNumberFormat="1" applyFont="1" applyBorder="1"/>
    <xf numFmtId="0" fontId="0" fillId="2" borderId="3" xfId="0" applyFill="1" applyBorder="1"/>
    <xf numFmtId="4" fontId="0" fillId="0" borderId="4" xfId="0" applyNumberFormat="1" applyBorder="1"/>
    <xf numFmtId="0" fontId="0" fillId="0" borderId="3" xfId="0" applyBorder="1"/>
    <xf numFmtId="0" fontId="3" fillId="0" borderId="6" xfId="0" applyFont="1" applyBorder="1"/>
    <xf numFmtId="10" fontId="11" fillId="3" borderId="1" xfId="0" applyNumberFormat="1" applyFont="1" applyFill="1" applyBorder="1"/>
    <xf numFmtId="9" fontId="11" fillId="0" borderId="1" xfId="0" applyNumberFormat="1" applyFont="1" applyBorder="1"/>
    <xf numFmtId="10" fontId="11" fillId="3" borderId="7" xfId="0" applyNumberFormat="1" applyFont="1" applyFill="1" applyBorder="1"/>
    <xf numFmtId="0" fontId="10" fillId="2" borderId="6" xfId="0" applyFont="1" applyFill="1" applyBorder="1"/>
    <xf numFmtId="0" fontId="4" fillId="0" borderId="3" xfId="0" applyFont="1" applyBorder="1"/>
    <xf numFmtId="0" fontId="16" fillId="5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10" fontId="17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0" fontId="17" fillId="0" borderId="0" xfId="0" applyNumberFormat="1" applyFont="1"/>
    <xf numFmtId="10" fontId="0" fillId="0" borderId="0" xfId="0" applyNumberFormat="1"/>
    <xf numFmtId="0" fontId="1" fillId="2" borderId="1" xfId="0" applyFont="1" applyFill="1" applyBorder="1"/>
    <xf numFmtId="0" fontId="4" fillId="0" borderId="0" xfId="0" applyFont="1" applyAlignment="1">
      <alignment horizontal="center" vertical="center" wrapText="1"/>
    </xf>
    <xf numFmtId="0" fontId="12" fillId="0" borderId="0" xfId="0" applyFont="1"/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Barème actuel (plus de 50 salariés)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1"/>
              <c:pt idx="0">
                <c:v>1</c:v>
              </c:pt>
              <c:pt idx="1">
                <c:v>1.01</c:v>
              </c:pt>
              <c:pt idx="2">
                <c:v>1.02</c:v>
              </c:pt>
              <c:pt idx="3">
                <c:v>1.03</c:v>
              </c:pt>
              <c:pt idx="4">
                <c:v>1.04</c:v>
              </c:pt>
              <c:pt idx="5">
                <c:v>1.05</c:v>
              </c:pt>
              <c:pt idx="6">
                <c:v>1.06</c:v>
              </c:pt>
              <c:pt idx="7">
                <c:v>1.07</c:v>
              </c:pt>
              <c:pt idx="8">
                <c:v>1.08</c:v>
              </c:pt>
              <c:pt idx="9">
                <c:v>1.0900000000000001</c:v>
              </c:pt>
              <c:pt idx="10">
                <c:v>1.1000000000000001</c:v>
              </c:pt>
              <c:pt idx="11">
                <c:v>1.1100000000000001</c:v>
              </c:pt>
              <c:pt idx="12">
                <c:v>1.1200000000000001</c:v>
              </c:pt>
              <c:pt idx="13">
                <c:v>1.1299999999999999</c:v>
              </c:pt>
              <c:pt idx="14">
                <c:v>1.1399999999999999</c:v>
              </c:pt>
              <c:pt idx="15">
                <c:v>1.1499999999999999</c:v>
              </c:pt>
              <c:pt idx="16">
                <c:v>1.1599999999999999</c:v>
              </c:pt>
              <c:pt idx="17">
                <c:v>1.17</c:v>
              </c:pt>
              <c:pt idx="18">
                <c:v>1.18</c:v>
              </c:pt>
              <c:pt idx="19">
                <c:v>1.19</c:v>
              </c:pt>
              <c:pt idx="20">
                <c:v>1.2</c:v>
              </c:pt>
              <c:pt idx="21">
                <c:v>1.21</c:v>
              </c:pt>
              <c:pt idx="22">
                <c:v>1.22</c:v>
              </c:pt>
              <c:pt idx="23">
                <c:v>1.23</c:v>
              </c:pt>
              <c:pt idx="24">
                <c:v>1.24</c:v>
              </c:pt>
              <c:pt idx="25">
                <c:v>1.25</c:v>
              </c:pt>
              <c:pt idx="26">
                <c:v>1.26</c:v>
              </c:pt>
              <c:pt idx="27">
                <c:v>1.27</c:v>
              </c:pt>
              <c:pt idx="28">
                <c:v>1.28</c:v>
              </c:pt>
              <c:pt idx="29">
                <c:v>1.29</c:v>
              </c:pt>
              <c:pt idx="30">
                <c:v>1.3</c:v>
              </c:pt>
              <c:pt idx="31">
                <c:v>1.31</c:v>
              </c:pt>
              <c:pt idx="32">
                <c:v>1.32</c:v>
              </c:pt>
              <c:pt idx="33">
                <c:v>1.33</c:v>
              </c:pt>
              <c:pt idx="34">
                <c:v>1.34</c:v>
              </c:pt>
              <c:pt idx="35">
                <c:v>1.35</c:v>
              </c:pt>
              <c:pt idx="36">
                <c:v>1.36</c:v>
              </c:pt>
              <c:pt idx="37">
                <c:v>1.37</c:v>
              </c:pt>
              <c:pt idx="38">
                <c:v>1.38</c:v>
              </c:pt>
              <c:pt idx="39">
                <c:v>1.39</c:v>
              </c:pt>
              <c:pt idx="40">
                <c:v>1.4</c:v>
              </c:pt>
              <c:pt idx="41">
                <c:v>1.41</c:v>
              </c:pt>
              <c:pt idx="42">
                <c:v>1.42</c:v>
              </c:pt>
              <c:pt idx="43">
                <c:v>1.43</c:v>
              </c:pt>
              <c:pt idx="44">
                <c:v>1.44</c:v>
              </c:pt>
              <c:pt idx="45">
                <c:v>1.45</c:v>
              </c:pt>
              <c:pt idx="46">
                <c:v>1.46</c:v>
              </c:pt>
              <c:pt idx="47">
                <c:v>1.47</c:v>
              </c:pt>
              <c:pt idx="48">
                <c:v>1.48</c:v>
              </c:pt>
              <c:pt idx="49">
                <c:v>1.49</c:v>
              </c:pt>
              <c:pt idx="50">
                <c:v>1.5</c:v>
              </c:pt>
              <c:pt idx="51">
                <c:v>1.51</c:v>
              </c:pt>
              <c:pt idx="52">
                <c:v>1.52</c:v>
              </c:pt>
              <c:pt idx="53">
                <c:v>1.53</c:v>
              </c:pt>
              <c:pt idx="54">
                <c:v>1.54</c:v>
              </c:pt>
              <c:pt idx="55">
                <c:v>1.55</c:v>
              </c:pt>
              <c:pt idx="56">
                <c:v>1.56</c:v>
              </c:pt>
              <c:pt idx="57">
                <c:v>1.57</c:v>
              </c:pt>
              <c:pt idx="58">
                <c:v>1.58</c:v>
              </c:pt>
              <c:pt idx="59">
                <c:v>1.59</c:v>
              </c:pt>
              <c:pt idx="60">
                <c:v>1.6</c:v>
              </c:pt>
              <c:pt idx="61">
                <c:v>1.61</c:v>
              </c:pt>
              <c:pt idx="62">
                <c:v>1.62</c:v>
              </c:pt>
              <c:pt idx="63">
                <c:v>1.63</c:v>
              </c:pt>
              <c:pt idx="64">
                <c:v>1.64</c:v>
              </c:pt>
              <c:pt idx="65">
                <c:v>1.65</c:v>
              </c:pt>
              <c:pt idx="66">
                <c:v>1.66</c:v>
              </c:pt>
              <c:pt idx="67">
                <c:v>1.67</c:v>
              </c:pt>
              <c:pt idx="68">
                <c:v>1.68</c:v>
              </c:pt>
              <c:pt idx="69">
                <c:v>1.69</c:v>
              </c:pt>
              <c:pt idx="70">
                <c:v>1.7</c:v>
              </c:pt>
              <c:pt idx="71">
                <c:v>1.71</c:v>
              </c:pt>
              <c:pt idx="72">
                <c:v>1.72</c:v>
              </c:pt>
              <c:pt idx="73">
                <c:v>1.73</c:v>
              </c:pt>
              <c:pt idx="74">
                <c:v>1.74</c:v>
              </c:pt>
              <c:pt idx="75">
                <c:v>1.75</c:v>
              </c:pt>
              <c:pt idx="76">
                <c:v>1.76</c:v>
              </c:pt>
              <c:pt idx="77">
                <c:v>1.77</c:v>
              </c:pt>
              <c:pt idx="78">
                <c:v>1.78</c:v>
              </c:pt>
              <c:pt idx="79">
                <c:v>1.79</c:v>
              </c:pt>
              <c:pt idx="80">
                <c:v>1.8</c:v>
              </c:pt>
              <c:pt idx="81">
                <c:v>1.81</c:v>
              </c:pt>
              <c:pt idx="82">
                <c:v>1.82</c:v>
              </c:pt>
              <c:pt idx="83">
                <c:v>1.83</c:v>
              </c:pt>
              <c:pt idx="84">
                <c:v>1.84</c:v>
              </c:pt>
              <c:pt idx="85">
                <c:v>1.85</c:v>
              </c:pt>
              <c:pt idx="86">
                <c:v>1.86</c:v>
              </c:pt>
              <c:pt idx="87">
                <c:v>1.87</c:v>
              </c:pt>
              <c:pt idx="88">
                <c:v>1.88</c:v>
              </c:pt>
              <c:pt idx="89">
                <c:v>1.89</c:v>
              </c:pt>
              <c:pt idx="90">
                <c:v>1.9</c:v>
              </c:pt>
              <c:pt idx="91">
                <c:v>1.91</c:v>
              </c:pt>
              <c:pt idx="92">
                <c:v>1.92</c:v>
              </c:pt>
              <c:pt idx="93">
                <c:v>1.93</c:v>
              </c:pt>
              <c:pt idx="94">
                <c:v>1.94</c:v>
              </c:pt>
              <c:pt idx="95">
                <c:v>1.95</c:v>
              </c:pt>
              <c:pt idx="96">
                <c:v>1.96</c:v>
              </c:pt>
              <c:pt idx="97">
                <c:v>1.97</c:v>
              </c:pt>
              <c:pt idx="98">
                <c:v>1.98</c:v>
              </c:pt>
              <c:pt idx="99">
                <c:v>1.99</c:v>
              </c:pt>
              <c:pt idx="100">
                <c:v>2</c:v>
              </c:pt>
              <c:pt idx="101">
                <c:v>2.0099999999999998</c:v>
              </c:pt>
              <c:pt idx="102">
                <c:v>2.02</c:v>
              </c:pt>
              <c:pt idx="103">
                <c:v>2.0299999999999998</c:v>
              </c:pt>
              <c:pt idx="104">
                <c:v>2.04</c:v>
              </c:pt>
              <c:pt idx="105">
                <c:v>2.0499999999999998</c:v>
              </c:pt>
              <c:pt idx="106">
                <c:v>2.06</c:v>
              </c:pt>
              <c:pt idx="107">
                <c:v>2.0699999999999998</c:v>
              </c:pt>
              <c:pt idx="108">
                <c:v>2.08</c:v>
              </c:pt>
              <c:pt idx="109">
                <c:v>2.09</c:v>
              </c:pt>
              <c:pt idx="110">
                <c:v>2.1</c:v>
              </c:pt>
              <c:pt idx="111">
                <c:v>2.11</c:v>
              </c:pt>
              <c:pt idx="112">
                <c:v>2.12</c:v>
              </c:pt>
              <c:pt idx="113">
                <c:v>2.13</c:v>
              </c:pt>
              <c:pt idx="114">
                <c:v>2.14</c:v>
              </c:pt>
              <c:pt idx="115">
                <c:v>2.15</c:v>
              </c:pt>
              <c:pt idx="116">
                <c:v>2.16</c:v>
              </c:pt>
              <c:pt idx="117">
                <c:v>2.17</c:v>
              </c:pt>
              <c:pt idx="118">
                <c:v>2.1800000000000002</c:v>
              </c:pt>
              <c:pt idx="119">
                <c:v>2.19</c:v>
              </c:pt>
              <c:pt idx="120">
                <c:v>2.2000000000000002</c:v>
              </c:pt>
              <c:pt idx="121">
                <c:v>2.21</c:v>
              </c:pt>
              <c:pt idx="122">
                <c:v>2.2200000000000002</c:v>
              </c:pt>
              <c:pt idx="123">
                <c:v>2.23</c:v>
              </c:pt>
              <c:pt idx="124">
                <c:v>2.2400000000000002</c:v>
              </c:pt>
              <c:pt idx="125">
                <c:v>2.25</c:v>
              </c:pt>
              <c:pt idx="126">
                <c:v>2.2599999999999998</c:v>
              </c:pt>
              <c:pt idx="127">
                <c:v>2.27</c:v>
              </c:pt>
              <c:pt idx="128">
                <c:v>2.2799999999999998</c:v>
              </c:pt>
              <c:pt idx="129">
                <c:v>2.29</c:v>
              </c:pt>
              <c:pt idx="130">
                <c:v>2.2999999999999998</c:v>
              </c:pt>
              <c:pt idx="131">
                <c:v>2.31</c:v>
              </c:pt>
              <c:pt idx="132">
                <c:v>2.3199999999999998</c:v>
              </c:pt>
              <c:pt idx="133">
                <c:v>2.33</c:v>
              </c:pt>
              <c:pt idx="134">
                <c:v>2.34</c:v>
              </c:pt>
              <c:pt idx="135">
                <c:v>2.35</c:v>
              </c:pt>
              <c:pt idx="136">
                <c:v>2.36</c:v>
              </c:pt>
              <c:pt idx="137">
                <c:v>2.37</c:v>
              </c:pt>
              <c:pt idx="138">
                <c:v>2.38</c:v>
              </c:pt>
              <c:pt idx="139">
                <c:v>2.39</c:v>
              </c:pt>
              <c:pt idx="140">
                <c:v>2.4</c:v>
              </c:pt>
              <c:pt idx="141">
                <c:v>2.41</c:v>
              </c:pt>
              <c:pt idx="142">
                <c:v>2.42</c:v>
              </c:pt>
              <c:pt idx="143">
                <c:v>2.4300000000000002</c:v>
              </c:pt>
              <c:pt idx="144">
                <c:v>2.44</c:v>
              </c:pt>
              <c:pt idx="145">
                <c:v>2.4500000000000002</c:v>
              </c:pt>
              <c:pt idx="146">
                <c:v>2.46</c:v>
              </c:pt>
              <c:pt idx="147">
                <c:v>2.4700000000000002</c:v>
              </c:pt>
              <c:pt idx="148">
                <c:v>2.48</c:v>
              </c:pt>
              <c:pt idx="149">
                <c:v>2.4900000000000002</c:v>
              </c:pt>
              <c:pt idx="150">
                <c:v>2.5</c:v>
              </c:pt>
              <c:pt idx="151">
                <c:v>2.5099999999999998</c:v>
              </c:pt>
              <c:pt idx="152">
                <c:v>2.52</c:v>
              </c:pt>
              <c:pt idx="153">
                <c:v>2.5299999999999998</c:v>
              </c:pt>
              <c:pt idx="154">
                <c:v>2.54</c:v>
              </c:pt>
              <c:pt idx="155">
                <c:v>2.5499999999999998</c:v>
              </c:pt>
              <c:pt idx="156">
                <c:v>2.56</c:v>
              </c:pt>
              <c:pt idx="157">
                <c:v>2.57</c:v>
              </c:pt>
              <c:pt idx="158">
                <c:v>2.58</c:v>
              </c:pt>
              <c:pt idx="159">
                <c:v>2.59</c:v>
              </c:pt>
              <c:pt idx="160">
                <c:v>2.6</c:v>
              </c:pt>
              <c:pt idx="161">
                <c:v>2.61</c:v>
              </c:pt>
              <c:pt idx="162">
                <c:v>2.62</c:v>
              </c:pt>
              <c:pt idx="163">
                <c:v>2.63</c:v>
              </c:pt>
              <c:pt idx="164">
                <c:v>2.64</c:v>
              </c:pt>
              <c:pt idx="165">
                <c:v>2.65</c:v>
              </c:pt>
              <c:pt idx="166">
                <c:v>2.66</c:v>
              </c:pt>
              <c:pt idx="167">
                <c:v>2.67</c:v>
              </c:pt>
              <c:pt idx="168">
                <c:v>2.68</c:v>
              </c:pt>
              <c:pt idx="169">
                <c:v>2.69</c:v>
              </c:pt>
              <c:pt idx="170">
                <c:v>2.7</c:v>
              </c:pt>
              <c:pt idx="171">
                <c:v>2.71</c:v>
              </c:pt>
              <c:pt idx="172">
                <c:v>2.72</c:v>
              </c:pt>
              <c:pt idx="173">
                <c:v>2.73</c:v>
              </c:pt>
              <c:pt idx="174">
                <c:v>2.74</c:v>
              </c:pt>
              <c:pt idx="175">
                <c:v>2.75</c:v>
              </c:pt>
              <c:pt idx="176">
                <c:v>2.76</c:v>
              </c:pt>
              <c:pt idx="177">
                <c:v>2.77</c:v>
              </c:pt>
              <c:pt idx="178">
                <c:v>2.78</c:v>
              </c:pt>
              <c:pt idx="179">
                <c:v>2.79</c:v>
              </c:pt>
              <c:pt idx="180">
                <c:v>2.8</c:v>
              </c:pt>
              <c:pt idx="181">
                <c:v>2.81</c:v>
              </c:pt>
              <c:pt idx="182">
                <c:v>2.82</c:v>
              </c:pt>
              <c:pt idx="183">
                <c:v>2.83</c:v>
              </c:pt>
              <c:pt idx="184">
                <c:v>2.84</c:v>
              </c:pt>
              <c:pt idx="185">
                <c:v>2.85</c:v>
              </c:pt>
              <c:pt idx="186">
                <c:v>2.86</c:v>
              </c:pt>
              <c:pt idx="187">
                <c:v>2.87</c:v>
              </c:pt>
              <c:pt idx="188">
                <c:v>2.88</c:v>
              </c:pt>
              <c:pt idx="189">
                <c:v>2.89</c:v>
              </c:pt>
              <c:pt idx="190">
                <c:v>2.9</c:v>
              </c:pt>
              <c:pt idx="191">
                <c:v>2.91</c:v>
              </c:pt>
              <c:pt idx="192">
                <c:v>2.92</c:v>
              </c:pt>
              <c:pt idx="193">
                <c:v>2.93</c:v>
              </c:pt>
              <c:pt idx="194">
                <c:v>2.94</c:v>
              </c:pt>
              <c:pt idx="195">
                <c:v>2.95</c:v>
              </c:pt>
              <c:pt idx="196">
                <c:v>2.96</c:v>
              </c:pt>
              <c:pt idx="197">
                <c:v>2.97</c:v>
              </c:pt>
              <c:pt idx="198">
                <c:v>2.98</c:v>
              </c:pt>
              <c:pt idx="199">
                <c:v>2.99</c:v>
              </c:pt>
              <c:pt idx="200">
                <c:v>3</c:v>
              </c:pt>
              <c:pt idx="201">
                <c:v>3.01</c:v>
              </c:pt>
              <c:pt idx="202">
                <c:v>3.02</c:v>
              </c:pt>
              <c:pt idx="203">
                <c:v>3.03</c:v>
              </c:pt>
              <c:pt idx="204">
                <c:v>3.04</c:v>
              </c:pt>
              <c:pt idx="205">
                <c:v>3.05</c:v>
              </c:pt>
              <c:pt idx="206">
                <c:v>3.06</c:v>
              </c:pt>
              <c:pt idx="207">
                <c:v>3.07</c:v>
              </c:pt>
              <c:pt idx="208">
                <c:v>3.08</c:v>
              </c:pt>
              <c:pt idx="209">
                <c:v>3.09</c:v>
              </c:pt>
              <c:pt idx="210">
                <c:v>3.1</c:v>
              </c:pt>
              <c:pt idx="211">
                <c:v>3.11</c:v>
              </c:pt>
              <c:pt idx="212">
                <c:v>3.12</c:v>
              </c:pt>
              <c:pt idx="213">
                <c:v>3.13</c:v>
              </c:pt>
              <c:pt idx="214">
                <c:v>3.14</c:v>
              </c:pt>
              <c:pt idx="215">
                <c:v>3.15</c:v>
              </c:pt>
              <c:pt idx="216">
                <c:v>3.16</c:v>
              </c:pt>
              <c:pt idx="217">
                <c:v>3.17</c:v>
              </c:pt>
              <c:pt idx="218">
                <c:v>3.18</c:v>
              </c:pt>
              <c:pt idx="219">
                <c:v>3.19</c:v>
              </c:pt>
              <c:pt idx="220">
                <c:v>3.2</c:v>
              </c:pt>
              <c:pt idx="221">
                <c:v>3.21</c:v>
              </c:pt>
              <c:pt idx="222">
                <c:v>3.22</c:v>
              </c:pt>
              <c:pt idx="223">
                <c:v>3.23</c:v>
              </c:pt>
              <c:pt idx="224">
                <c:v>3.24</c:v>
              </c:pt>
              <c:pt idx="225">
                <c:v>3.25</c:v>
              </c:pt>
              <c:pt idx="226">
                <c:v>3.26</c:v>
              </c:pt>
              <c:pt idx="227">
                <c:v>3.27</c:v>
              </c:pt>
              <c:pt idx="228">
                <c:v>3.28</c:v>
              </c:pt>
              <c:pt idx="229">
                <c:v>3.29</c:v>
              </c:pt>
              <c:pt idx="230">
                <c:v>3.3</c:v>
              </c:pt>
              <c:pt idx="231">
                <c:v>3.31</c:v>
              </c:pt>
              <c:pt idx="232">
                <c:v>3.32</c:v>
              </c:pt>
              <c:pt idx="233">
                <c:v>3.33</c:v>
              </c:pt>
              <c:pt idx="234">
                <c:v>3.34</c:v>
              </c:pt>
              <c:pt idx="235">
                <c:v>3.35</c:v>
              </c:pt>
              <c:pt idx="236">
                <c:v>3.36</c:v>
              </c:pt>
              <c:pt idx="237">
                <c:v>3.37</c:v>
              </c:pt>
              <c:pt idx="238">
                <c:v>3.38</c:v>
              </c:pt>
              <c:pt idx="239">
                <c:v>3.39</c:v>
              </c:pt>
              <c:pt idx="240">
                <c:v>3.4</c:v>
              </c:pt>
              <c:pt idx="241">
                <c:v>3.41</c:v>
              </c:pt>
              <c:pt idx="242">
                <c:v>3.42</c:v>
              </c:pt>
              <c:pt idx="243">
                <c:v>3.43</c:v>
              </c:pt>
              <c:pt idx="244">
                <c:v>3.44</c:v>
              </c:pt>
              <c:pt idx="245">
                <c:v>3.45</c:v>
              </c:pt>
              <c:pt idx="246">
                <c:v>3.46</c:v>
              </c:pt>
              <c:pt idx="247">
                <c:v>3.47</c:v>
              </c:pt>
              <c:pt idx="248">
                <c:v>3.48</c:v>
              </c:pt>
              <c:pt idx="249">
                <c:v>3.49</c:v>
              </c:pt>
              <c:pt idx="250">
                <c:v>3.5</c:v>
              </c:pt>
              <c:pt idx="251">
                <c:v>3.51</c:v>
              </c:pt>
              <c:pt idx="252">
                <c:v>3.52</c:v>
              </c:pt>
              <c:pt idx="253">
                <c:v>3.53</c:v>
              </c:pt>
              <c:pt idx="254">
                <c:v>3.54</c:v>
              </c:pt>
              <c:pt idx="255">
                <c:v>3.55</c:v>
              </c:pt>
              <c:pt idx="256">
                <c:v>3.56</c:v>
              </c:pt>
              <c:pt idx="257">
                <c:v>3.57</c:v>
              </c:pt>
              <c:pt idx="258">
                <c:v>3.58</c:v>
              </c:pt>
              <c:pt idx="259">
                <c:v>3.59</c:v>
              </c:pt>
              <c:pt idx="260">
                <c:v>3.6</c:v>
              </c:pt>
            </c:numLit>
          </c:cat>
          <c:val>
            <c:numLit>
              <c:formatCode>General</c:formatCode>
              <c:ptCount val="261"/>
              <c:pt idx="0">
                <c:v>0.40152000000000004</c:v>
              </c:pt>
              <c:pt idx="1">
                <c:v>0.39297821782178222</c:v>
              </c:pt>
              <c:pt idx="2">
                <c:v>0.38460392156862744</c:v>
              </c:pt>
              <c:pt idx="3">
                <c:v>0.37639223300970875</c:v>
              </c:pt>
              <c:pt idx="4">
                <c:v>0.36833846153846161</c:v>
              </c:pt>
              <c:pt idx="5">
                <c:v>0.36043809523809522</c:v>
              </c:pt>
              <c:pt idx="6">
                <c:v>0.35268679245283024</c:v>
              </c:pt>
              <c:pt idx="7">
                <c:v>0.3450803738317757</c:v>
              </c:pt>
              <c:pt idx="8">
                <c:v>0.33761481481481481</c:v>
              </c:pt>
              <c:pt idx="9">
                <c:v>0.33028623853211014</c:v>
              </c:pt>
              <c:pt idx="10">
                <c:v>0.3230909090909091</c:v>
              </c:pt>
              <c:pt idx="11">
                <c:v>0.31602522522522519</c:v>
              </c:pt>
              <c:pt idx="12">
                <c:v>0.3090857142857143</c:v>
              </c:pt>
              <c:pt idx="13">
                <c:v>0.30226902654867266</c:v>
              </c:pt>
              <c:pt idx="14">
                <c:v>0.29557192982456149</c:v>
              </c:pt>
              <c:pt idx="15">
                <c:v>0.28899130434782622</c:v>
              </c:pt>
              <c:pt idx="16">
                <c:v>0.28252413793103454</c:v>
              </c:pt>
              <c:pt idx="17">
                <c:v>0.27616752136752148</c:v>
              </c:pt>
              <c:pt idx="18">
                <c:v>0.2699186440677967</c:v>
              </c:pt>
              <c:pt idx="19">
                <c:v>0.26377478991596642</c:v>
              </c:pt>
              <c:pt idx="20">
                <c:v>0.25773333333333343</c:v>
              </c:pt>
              <c:pt idx="21">
                <c:v>0.25179173553719009</c:v>
              </c:pt>
              <c:pt idx="22">
                <c:v>0.24594754098360661</c:v>
              </c:pt>
              <c:pt idx="23">
                <c:v>0.24019837398373994</c:v>
              </c:pt>
              <c:pt idx="24">
                <c:v>0.23454193548387109</c:v>
              </c:pt>
              <c:pt idx="25">
                <c:v>0.22897600000000001</c:v>
              </c:pt>
              <c:pt idx="26">
                <c:v>0.22349841269841281</c:v>
              </c:pt>
              <c:pt idx="27">
                <c:v>0.21810708661417322</c:v>
              </c:pt>
              <c:pt idx="28">
                <c:v>0.21279999999999999</c:v>
              </c:pt>
              <c:pt idx="29">
                <c:v>0.20757519379844963</c:v>
              </c:pt>
              <c:pt idx="30">
                <c:v>0.20243076923076928</c:v>
              </c:pt>
              <c:pt idx="31">
                <c:v>0.19736488549618322</c:v>
              </c:pt>
              <c:pt idx="32">
                <c:v>0.19237575757575759</c:v>
              </c:pt>
              <c:pt idx="33">
                <c:v>0.18746165413533833</c:v>
              </c:pt>
              <c:pt idx="34">
                <c:v>0.182620895522388</c:v>
              </c:pt>
              <c:pt idx="35">
                <c:v>0.17785185185185182</c:v>
              </c:pt>
              <c:pt idx="36">
                <c:v>0.17315294117647062</c:v>
              </c:pt>
              <c:pt idx="37">
                <c:v>0.16852262773722623</c:v>
              </c:pt>
              <c:pt idx="38">
                <c:v>0.16395942028985522</c:v>
              </c:pt>
              <c:pt idx="39">
                <c:v>0.15946187050359723</c:v>
              </c:pt>
              <c:pt idx="40">
                <c:v>0.15502857142857152</c:v>
              </c:pt>
              <c:pt idx="41">
                <c:v>0.15065815602836885</c:v>
              </c:pt>
              <c:pt idx="42">
                <c:v>0.14634929577464792</c:v>
              </c:pt>
              <c:pt idx="43">
                <c:v>0.14210069930069935</c:v>
              </c:pt>
              <c:pt idx="44">
                <c:v>0.13791111111111115</c:v>
              </c:pt>
              <c:pt idx="45">
                <c:v>0.1337793103448276</c:v>
              </c:pt>
              <c:pt idx="46">
                <c:v>0.12970410958904119</c:v>
              </c:pt>
              <c:pt idx="47">
                <c:v>0.12568435374149667</c:v>
              </c:pt>
              <c:pt idx="48">
                <c:v>0.12171891891891895</c:v>
              </c:pt>
              <c:pt idx="49">
                <c:v>0.11780671140939597</c:v>
              </c:pt>
              <c:pt idx="50">
                <c:v>0.11394666666666667</c:v>
              </c:pt>
              <c:pt idx="51">
                <c:v>0.1101377483443709</c:v>
              </c:pt>
              <c:pt idx="52">
                <c:v>0.10637894736842102</c:v>
              </c:pt>
              <c:pt idx="53">
                <c:v>0.10266928104575167</c:v>
              </c:pt>
              <c:pt idx="54">
                <c:v>9.9007792207792267E-2</c:v>
              </c:pt>
              <c:pt idx="55">
                <c:v>9.5393548387096766E-2</c:v>
              </c:pt>
              <c:pt idx="56">
                <c:v>9.18256410256411E-2</c:v>
              </c:pt>
              <c:pt idx="57">
                <c:v>8.8303184713375796E-2</c:v>
              </c:pt>
              <c:pt idx="58">
                <c:v>8.4825316455696242E-2</c:v>
              </c:pt>
              <c:pt idx="59">
                <c:v>8.139119496855346E-2</c:v>
              </c:pt>
              <c:pt idx="60">
                <c:v>7.8E-2</c:v>
              </c:pt>
              <c:pt idx="61">
                <c:v>7.8E-2</c:v>
              </c:pt>
              <c:pt idx="62">
                <c:v>7.8E-2</c:v>
              </c:pt>
              <c:pt idx="63">
                <c:v>7.8E-2</c:v>
              </c:pt>
              <c:pt idx="64">
                <c:v>7.8E-2</c:v>
              </c:pt>
              <c:pt idx="65">
                <c:v>7.8E-2</c:v>
              </c:pt>
              <c:pt idx="66">
                <c:v>7.8E-2</c:v>
              </c:pt>
              <c:pt idx="67">
                <c:v>7.8E-2</c:v>
              </c:pt>
              <c:pt idx="68">
                <c:v>7.8E-2</c:v>
              </c:pt>
              <c:pt idx="69">
                <c:v>7.8E-2</c:v>
              </c:pt>
              <c:pt idx="70">
                <c:v>7.8E-2</c:v>
              </c:pt>
              <c:pt idx="71">
                <c:v>7.8E-2</c:v>
              </c:pt>
              <c:pt idx="72">
                <c:v>7.8E-2</c:v>
              </c:pt>
              <c:pt idx="73">
                <c:v>7.8E-2</c:v>
              </c:pt>
              <c:pt idx="74">
                <c:v>7.8E-2</c:v>
              </c:pt>
              <c:pt idx="75">
                <c:v>7.8E-2</c:v>
              </c:pt>
              <c:pt idx="76">
                <c:v>7.8E-2</c:v>
              </c:pt>
              <c:pt idx="77">
                <c:v>7.8E-2</c:v>
              </c:pt>
              <c:pt idx="78">
                <c:v>7.8E-2</c:v>
              </c:pt>
              <c:pt idx="79">
                <c:v>7.8E-2</c:v>
              </c:pt>
              <c:pt idx="80">
                <c:v>7.8E-2</c:v>
              </c:pt>
              <c:pt idx="81">
                <c:v>7.8E-2</c:v>
              </c:pt>
              <c:pt idx="82">
                <c:v>7.8E-2</c:v>
              </c:pt>
              <c:pt idx="83">
                <c:v>7.8E-2</c:v>
              </c:pt>
              <c:pt idx="84">
                <c:v>7.8E-2</c:v>
              </c:pt>
              <c:pt idx="85">
                <c:v>7.8E-2</c:v>
              </c:pt>
              <c:pt idx="86">
                <c:v>7.8E-2</c:v>
              </c:pt>
              <c:pt idx="87">
                <c:v>7.8E-2</c:v>
              </c:pt>
              <c:pt idx="88">
                <c:v>7.8E-2</c:v>
              </c:pt>
              <c:pt idx="89">
                <c:v>7.8E-2</c:v>
              </c:pt>
              <c:pt idx="90">
                <c:v>7.8E-2</c:v>
              </c:pt>
              <c:pt idx="91">
                <c:v>7.8E-2</c:v>
              </c:pt>
              <c:pt idx="92">
                <c:v>7.8E-2</c:v>
              </c:pt>
              <c:pt idx="93">
                <c:v>7.8E-2</c:v>
              </c:pt>
              <c:pt idx="94">
                <c:v>7.8E-2</c:v>
              </c:pt>
              <c:pt idx="95">
                <c:v>7.8E-2</c:v>
              </c:pt>
              <c:pt idx="96">
                <c:v>7.8E-2</c:v>
              </c:pt>
              <c:pt idx="97">
                <c:v>7.8E-2</c:v>
              </c:pt>
              <c:pt idx="98">
                <c:v>7.8E-2</c:v>
              </c:pt>
              <c:pt idx="99">
                <c:v>7.8E-2</c:v>
              </c:pt>
              <c:pt idx="100">
                <c:v>7.8E-2</c:v>
              </c:pt>
              <c:pt idx="101">
                <c:v>7.8E-2</c:v>
              </c:pt>
              <c:pt idx="102">
                <c:v>7.8E-2</c:v>
              </c:pt>
              <c:pt idx="103">
                <c:v>7.8E-2</c:v>
              </c:pt>
              <c:pt idx="104">
                <c:v>7.8E-2</c:v>
              </c:pt>
              <c:pt idx="105">
                <c:v>7.8E-2</c:v>
              </c:pt>
              <c:pt idx="106">
                <c:v>7.8E-2</c:v>
              </c:pt>
              <c:pt idx="107">
                <c:v>7.8E-2</c:v>
              </c:pt>
              <c:pt idx="108">
                <c:v>7.8E-2</c:v>
              </c:pt>
              <c:pt idx="109">
                <c:v>7.8E-2</c:v>
              </c:pt>
              <c:pt idx="110">
                <c:v>7.8E-2</c:v>
              </c:pt>
              <c:pt idx="111">
                <c:v>7.8E-2</c:v>
              </c:pt>
              <c:pt idx="112">
                <c:v>7.8E-2</c:v>
              </c:pt>
              <c:pt idx="113">
                <c:v>7.8E-2</c:v>
              </c:pt>
              <c:pt idx="114">
                <c:v>7.8E-2</c:v>
              </c:pt>
              <c:pt idx="115">
                <c:v>7.8E-2</c:v>
              </c:pt>
              <c:pt idx="116">
                <c:v>7.8E-2</c:v>
              </c:pt>
              <c:pt idx="117">
                <c:v>7.8E-2</c:v>
              </c:pt>
              <c:pt idx="118">
                <c:v>7.8E-2</c:v>
              </c:pt>
              <c:pt idx="119">
                <c:v>7.8E-2</c:v>
              </c:pt>
              <c:pt idx="120">
                <c:v>7.8E-2</c:v>
              </c:pt>
              <c:pt idx="121">
                <c:v>7.8E-2</c:v>
              </c:pt>
              <c:pt idx="122">
                <c:v>7.8E-2</c:v>
              </c:pt>
              <c:pt idx="123">
                <c:v>7.8E-2</c:v>
              </c:pt>
              <c:pt idx="124">
                <c:v>7.8E-2</c:v>
              </c:pt>
              <c:pt idx="125">
                <c:v>7.8E-2</c:v>
              </c:pt>
              <c:pt idx="126">
                <c:v>7.8E-2</c:v>
              </c:pt>
              <c:pt idx="127">
                <c:v>7.8E-2</c:v>
              </c:pt>
              <c:pt idx="128">
                <c:v>7.8E-2</c:v>
              </c:pt>
              <c:pt idx="129">
                <c:v>7.8E-2</c:v>
              </c:pt>
              <c:pt idx="130">
                <c:v>7.8E-2</c:v>
              </c:pt>
              <c:pt idx="131">
                <c:v>7.8E-2</c:v>
              </c:pt>
              <c:pt idx="132">
                <c:v>7.8E-2</c:v>
              </c:pt>
              <c:pt idx="133">
                <c:v>7.8E-2</c:v>
              </c:pt>
              <c:pt idx="134">
                <c:v>7.8E-2</c:v>
              </c:pt>
              <c:pt idx="135">
                <c:v>7.8E-2</c:v>
              </c:pt>
              <c:pt idx="136">
                <c:v>7.8E-2</c:v>
              </c:pt>
              <c:pt idx="137">
                <c:v>7.8E-2</c:v>
              </c:pt>
              <c:pt idx="138">
                <c:v>7.8E-2</c:v>
              </c:pt>
              <c:pt idx="139">
                <c:v>7.8E-2</c:v>
              </c:pt>
              <c:pt idx="140">
                <c:v>7.8E-2</c:v>
              </c:pt>
              <c:pt idx="141">
                <c:v>7.8E-2</c:v>
              </c:pt>
              <c:pt idx="142">
                <c:v>7.8E-2</c:v>
              </c:pt>
              <c:pt idx="143">
                <c:v>7.8E-2</c:v>
              </c:pt>
              <c:pt idx="144">
                <c:v>7.8E-2</c:v>
              </c:pt>
              <c:pt idx="145">
                <c:v>7.8E-2</c:v>
              </c:pt>
              <c:pt idx="146">
                <c:v>7.8E-2</c:v>
              </c:pt>
              <c:pt idx="147">
                <c:v>7.8E-2</c:v>
              </c:pt>
              <c:pt idx="148">
                <c:v>7.8E-2</c:v>
              </c:pt>
              <c:pt idx="149">
                <c:v>7.8E-2</c:v>
              </c:pt>
              <c:pt idx="150">
                <c:v>7.8E-2</c:v>
              </c:pt>
              <c:pt idx="151">
                <c:v>1.8000000000000002E-2</c:v>
              </c:pt>
              <c:pt idx="152">
                <c:v>1.8000000000000002E-2</c:v>
              </c:pt>
              <c:pt idx="153">
                <c:v>1.8000000000000002E-2</c:v>
              </c:pt>
              <c:pt idx="154">
                <c:v>1.8000000000000002E-2</c:v>
              </c:pt>
              <c:pt idx="155">
                <c:v>1.8000000000000002E-2</c:v>
              </c:pt>
              <c:pt idx="156">
                <c:v>1.8000000000000002E-2</c:v>
              </c:pt>
              <c:pt idx="157">
                <c:v>1.8000000000000002E-2</c:v>
              </c:pt>
              <c:pt idx="158">
                <c:v>1.8000000000000002E-2</c:v>
              </c:pt>
              <c:pt idx="159">
                <c:v>1.8000000000000002E-2</c:v>
              </c:pt>
              <c:pt idx="160">
                <c:v>1.8000000000000002E-2</c:v>
              </c:pt>
              <c:pt idx="161">
                <c:v>1.8000000000000002E-2</c:v>
              </c:pt>
              <c:pt idx="162">
                <c:v>1.8000000000000002E-2</c:v>
              </c:pt>
              <c:pt idx="163">
                <c:v>1.8000000000000002E-2</c:v>
              </c:pt>
              <c:pt idx="164">
                <c:v>1.8000000000000002E-2</c:v>
              </c:pt>
              <c:pt idx="165">
                <c:v>1.8000000000000002E-2</c:v>
              </c:pt>
              <c:pt idx="166">
                <c:v>1.8000000000000002E-2</c:v>
              </c:pt>
              <c:pt idx="167">
                <c:v>1.8000000000000002E-2</c:v>
              </c:pt>
              <c:pt idx="168">
                <c:v>1.8000000000000002E-2</c:v>
              </c:pt>
              <c:pt idx="169">
                <c:v>1.8000000000000002E-2</c:v>
              </c:pt>
              <c:pt idx="170">
                <c:v>1.8000000000000002E-2</c:v>
              </c:pt>
              <c:pt idx="171">
                <c:v>1.8000000000000002E-2</c:v>
              </c:pt>
              <c:pt idx="172">
                <c:v>1.8000000000000002E-2</c:v>
              </c:pt>
              <c:pt idx="173">
                <c:v>1.8000000000000002E-2</c:v>
              </c:pt>
              <c:pt idx="174">
                <c:v>1.8000000000000002E-2</c:v>
              </c:pt>
              <c:pt idx="175">
                <c:v>1.8000000000000002E-2</c:v>
              </c:pt>
              <c:pt idx="176">
                <c:v>1.8000000000000002E-2</c:v>
              </c:pt>
              <c:pt idx="177">
                <c:v>1.8000000000000002E-2</c:v>
              </c:pt>
              <c:pt idx="178">
                <c:v>1.8000000000000002E-2</c:v>
              </c:pt>
              <c:pt idx="179">
                <c:v>1.8000000000000002E-2</c:v>
              </c:pt>
              <c:pt idx="180">
                <c:v>1.8000000000000002E-2</c:v>
              </c:pt>
              <c:pt idx="181">
                <c:v>1.8000000000000002E-2</c:v>
              </c:pt>
              <c:pt idx="182">
                <c:v>1.8000000000000002E-2</c:v>
              </c:pt>
              <c:pt idx="183">
                <c:v>1.8000000000000002E-2</c:v>
              </c:pt>
              <c:pt idx="184">
                <c:v>1.8000000000000002E-2</c:v>
              </c:pt>
              <c:pt idx="185">
                <c:v>1.8000000000000002E-2</c:v>
              </c:pt>
              <c:pt idx="186">
                <c:v>1.8000000000000002E-2</c:v>
              </c:pt>
              <c:pt idx="187">
                <c:v>1.8000000000000002E-2</c:v>
              </c:pt>
              <c:pt idx="188">
                <c:v>1.8000000000000002E-2</c:v>
              </c:pt>
              <c:pt idx="189">
                <c:v>1.8000000000000002E-2</c:v>
              </c:pt>
              <c:pt idx="190">
                <c:v>1.8000000000000002E-2</c:v>
              </c:pt>
              <c:pt idx="191">
                <c:v>1.8000000000000002E-2</c:v>
              </c:pt>
              <c:pt idx="192">
                <c:v>1.8000000000000002E-2</c:v>
              </c:pt>
              <c:pt idx="193">
                <c:v>1.8000000000000002E-2</c:v>
              </c:pt>
              <c:pt idx="194">
                <c:v>1.8000000000000002E-2</c:v>
              </c:pt>
              <c:pt idx="195">
                <c:v>1.8000000000000002E-2</c:v>
              </c:pt>
              <c:pt idx="196">
                <c:v>1.8000000000000002E-2</c:v>
              </c:pt>
              <c:pt idx="197">
                <c:v>1.8000000000000002E-2</c:v>
              </c:pt>
              <c:pt idx="198">
                <c:v>1.8000000000000002E-2</c:v>
              </c:pt>
              <c:pt idx="199">
                <c:v>1.8000000000000002E-2</c:v>
              </c:pt>
              <c:pt idx="200">
                <c:v>1.8000000000000002E-2</c:v>
              </c:pt>
              <c:pt idx="201">
                <c:v>1.8000000000000002E-2</c:v>
              </c:pt>
              <c:pt idx="202">
                <c:v>1.8000000000000002E-2</c:v>
              </c:pt>
              <c:pt idx="203">
                <c:v>1.8000000000000002E-2</c:v>
              </c:pt>
              <c:pt idx="204">
                <c:v>1.8000000000000002E-2</c:v>
              </c:pt>
              <c:pt idx="205">
                <c:v>1.8000000000000002E-2</c:v>
              </c:pt>
              <c:pt idx="206">
                <c:v>1.8000000000000002E-2</c:v>
              </c:pt>
              <c:pt idx="207">
                <c:v>1.8000000000000002E-2</c:v>
              </c:pt>
              <c:pt idx="208">
                <c:v>1.8000000000000002E-2</c:v>
              </c:pt>
              <c:pt idx="209">
                <c:v>1.8000000000000002E-2</c:v>
              </c:pt>
              <c:pt idx="210">
                <c:v>1.8000000000000002E-2</c:v>
              </c:pt>
              <c:pt idx="211">
                <c:v>1.8000000000000002E-2</c:v>
              </c:pt>
              <c:pt idx="212">
                <c:v>1.8000000000000002E-2</c:v>
              </c:pt>
              <c:pt idx="213">
                <c:v>1.8000000000000002E-2</c:v>
              </c:pt>
              <c:pt idx="214">
                <c:v>1.8000000000000002E-2</c:v>
              </c:pt>
              <c:pt idx="215">
                <c:v>1.8000000000000002E-2</c:v>
              </c:pt>
              <c:pt idx="216">
                <c:v>1.8000000000000002E-2</c:v>
              </c:pt>
              <c:pt idx="217">
                <c:v>1.8000000000000002E-2</c:v>
              </c:pt>
              <c:pt idx="218">
                <c:v>1.8000000000000002E-2</c:v>
              </c:pt>
              <c:pt idx="219">
                <c:v>1.8000000000000002E-2</c:v>
              </c:pt>
              <c:pt idx="220">
                <c:v>1.8000000000000002E-2</c:v>
              </c:pt>
              <c:pt idx="221">
                <c:v>1.8000000000000002E-2</c:v>
              </c:pt>
              <c:pt idx="222">
                <c:v>1.8000000000000002E-2</c:v>
              </c:pt>
              <c:pt idx="223">
                <c:v>1.8000000000000002E-2</c:v>
              </c:pt>
              <c:pt idx="224">
                <c:v>1.8000000000000002E-2</c:v>
              </c:pt>
              <c:pt idx="225">
                <c:v>1.8000000000000002E-2</c:v>
              </c:pt>
              <c:pt idx="226">
                <c:v>1.8000000000000002E-2</c:v>
              </c:pt>
              <c:pt idx="227">
                <c:v>1.8000000000000002E-2</c:v>
              </c:pt>
              <c:pt idx="228">
                <c:v>1.8000000000000002E-2</c:v>
              </c:pt>
              <c:pt idx="229">
                <c:v>1.8000000000000002E-2</c:v>
              </c:pt>
              <c:pt idx="230">
                <c:v>1.8000000000000002E-2</c:v>
              </c:pt>
              <c:pt idx="231">
                <c:v>1.8000000000000002E-2</c:v>
              </c:pt>
              <c:pt idx="232">
                <c:v>1.8000000000000002E-2</c:v>
              </c:pt>
              <c:pt idx="233">
                <c:v>1.8000000000000002E-2</c:v>
              </c:pt>
              <c:pt idx="234">
                <c:v>1.8000000000000002E-2</c:v>
              </c:pt>
              <c:pt idx="235">
                <c:v>1.8000000000000002E-2</c:v>
              </c:pt>
              <c:pt idx="236">
                <c:v>1.8000000000000002E-2</c:v>
              </c:pt>
              <c:pt idx="237">
                <c:v>1.8000000000000002E-2</c:v>
              </c:pt>
              <c:pt idx="238">
                <c:v>1.8000000000000002E-2</c:v>
              </c:pt>
              <c:pt idx="239">
                <c:v>1.8000000000000002E-2</c:v>
              </c:pt>
              <c:pt idx="240">
                <c:v>1.8000000000000002E-2</c:v>
              </c:pt>
              <c:pt idx="241">
                <c:v>1.8000000000000002E-2</c:v>
              </c:pt>
              <c:pt idx="242">
                <c:v>1.8000000000000002E-2</c:v>
              </c:pt>
              <c:pt idx="243">
                <c:v>1.8000000000000002E-2</c:v>
              </c:pt>
              <c:pt idx="244">
                <c:v>1.8000000000000002E-2</c:v>
              </c:pt>
              <c:pt idx="245">
                <c:v>1.8000000000000002E-2</c:v>
              </c:pt>
              <c:pt idx="246">
                <c:v>1.8000000000000002E-2</c:v>
              </c:pt>
              <c:pt idx="247">
                <c:v>1.8000000000000002E-2</c:v>
              </c:pt>
              <c:pt idx="248">
                <c:v>1.8000000000000002E-2</c:v>
              </c:pt>
              <c:pt idx="249">
                <c:v>1.8000000000000002E-2</c:v>
              </c:pt>
              <c:pt idx="250">
                <c:v>1.8000000000000002E-2</c:v>
              </c:pt>
              <c:pt idx="251">
                <c:v>0</c:v>
              </c:pt>
              <c:pt idx="252">
                <c:v>0</c:v>
              </c:pt>
              <c:pt idx="253">
                <c:v>0</c:v>
              </c:pt>
              <c:pt idx="254">
                <c:v>0</c:v>
              </c:pt>
              <c:pt idx="255">
                <c:v>0</c:v>
              </c:pt>
              <c:pt idx="256">
                <c:v>0</c:v>
              </c:pt>
              <c:pt idx="257">
                <c:v>0</c:v>
              </c:pt>
              <c:pt idx="258">
                <c:v>0</c:v>
              </c:pt>
              <c:pt idx="259">
                <c:v>0</c:v>
              </c:pt>
              <c:pt idx="26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AB-4E19-8E0C-3D4A59EA954B}"/>
            </c:ext>
          </c:extLst>
        </c:ser>
        <c:ser>
          <c:idx val="1"/>
          <c:order val="1"/>
          <c:tx>
            <c:v>Scénario central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1"/>
              <c:pt idx="0">
                <c:v>1</c:v>
              </c:pt>
              <c:pt idx="1">
                <c:v>1.01</c:v>
              </c:pt>
              <c:pt idx="2">
                <c:v>1.02</c:v>
              </c:pt>
              <c:pt idx="3">
                <c:v>1.03</c:v>
              </c:pt>
              <c:pt idx="4">
                <c:v>1.04</c:v>
              </c:pt>
              <c:pt idx="5">
                <c:v>1.05</c:v>
              </c:pt>
              <c:pt idx="6">
                <c:v>1.06</c:v>
              </c:pt>
              <c:pt idx="7">
                <c:v>1.07</c:v>
              </c:pt>
              <c:pt idx="8">
                <c:v>1.08</c:v>
              </c:pt>
              <c:pt idx="9">
                <c:v>1.0900000000000001</c:v>
              </c:pt>
              <c:pt idx="10">
                <c:v>1.1000000000000001</c:v>
              </c:pt>
              <c:pt idx="11">
                <c:v>1.1100000000000001</c:v>
              </c:pt>
              <c:pt idx="12">
                <c:v>1.1200000000000001</c:v>
              </c:pt>
              <c:pt idx="13">
                <c:v>1.1299999999999999</c:v>
              </c:pt>
              <c:pt idx="14">
                <c:v>1.1399999999999999</c:v>
              </c:pt>
              <c:pt idx="15">
                <c:v>1.1499999999999999</c:v>
              </c:pt>
              <c:pt idx="16">
                <c:v>1.1599999999999999</c:v>
              </c:pt>
              <c:pt idx="17">
                <c:v>1.17</c:v>
              </c:pt>
              <c:pt idx="18">
                <c:v>1.18</c:v>
              </c:pt>
              <c:pt idx="19">
                <c:v>1.19</c:v>
              </c:pt>
              <c:pt idx="20">
                <c:v>1.2</c:v>
              </c:pt>
              <c:pt idx="21">
                <c:v>1.21</c:v>
              </c:pt>
              <c:pt idx="22">
                <c:v>1.22</c:v>
              </c:pt>
              <c:pt idx="23">
                <c:v>1.23</c:v>
              </c:pt>
              <c:pt idx="24">
                <c:v>1.24</c:v>
              </c:pt>
              <c:pt idx="25">
                <c:v>1.25</c:v>
              </c:pt>
              <c:pt idx="26">
                <c:v>1.26</c:v>
              </c:pt>
              <c:pt idx="27">
                <c:v>1.27</c:v>
              </c:pt>
              <c:pt idx="28">
                <c:v>1.28</c:v>
              </c:pt>
              <c:pt idx="29">
                <c:v>1.29</c:v>
              </c:pt>
              <c:pt idx="30">
                <c:v>1.3</c:v>
              </c:pt>
              <c:pt idx="31">
                <c:v>1.31</c:v>
              </c:pt>
              <c:pt idx="32">
                <c:v>1.32</c:v>
              </c:pt>
              <c:pt idx="33">
                <c:v>1.33</c:v>
              </c:pt>
              <c:pt idx="34">
                <c:v>1.34</c:v>
              </c:pt>
              <c:pt idx="35">
                <c:v>1.35</c:v>
              </c:pt>
              <c:pt idx="36">
                <c:v>1.36</c:v>
              </c:pt>
              <c:pt idx="37">
                <c:v>1.37</c:v>
              </c:pt>
              <c:pt idx="38">
                <c:v>1.38</c:v>
              </c:pt>
              <c:pt idx="39">
                <c:v>1.39</c:v>
              </c:pt>
              <c:pt idx="40">
                <c:v>1.4</c:v>
              </c:pt>
              <c:pt idx="41">
                <c:v>1.41</c:v>
              </c:pt>
              <c:pt idx="42">
                <c:v>1.42</c:v>
              </c:pt>
              <c:pt idx="43">
                <c:v>1.43</c:v>
              </c:pt>
              <c:pt idx="44">
                <c:v>1.44</c:v>
              </c:pt>
              <c:pt idx="45">
                <c:v>1.45</c:v>
              </c:pt>
              <c:pt idx="46">
                <c:v>1.46</c:v>
              </c:pt>
              <c:pt idx="47">
                <c:v>1.47</c:v>
              </c:pt>
              <c:pt idx="48">
                <c:v>1.48</c:v>
              </c:pt>
              <c:pt idx="49">
                <c:v>1.49</c:v>
              </c:pt>
              <c:pt idx="50">
                <c:v>1.5</c:v>
              </c:pt>
              <c:pt idx="51">
                <c:v>1.51</c:v>
              </c:pt>
              <c:pt idx="52">
                <c:v>1.52</c:v>
              </c:pt>
              <c:pt idx="53">
                <c:v>1.53</c:v>
              </c:pt>
              <c:pt idx="54">
                <c:v>1.54</c:v>
              </c:pt>
              <c:pt idx="55">
                <c:v>1.55</c:v>
              </c:pt>
              <c:pt idx="56">
                <c:v>1.56</c:v>
              </c:pt>
              <c:pt idx="57">
                <c:v>1.57</c:v>
              </c:pt>
              <c:pt idx="58">
                <c:v>1.58</c:v>
              </c:pt>
              <c:pt idx="59">
                <c:v>1.59</c:v>
              </c:pt>
              <c:pt idx="60">
                <c:v>1.6</c:v>
              </c:pt>
              <c:pt idx="61">
                <c:v>1.61</c:v>
              </c:pt>
              <c:pt idx="62">
                <c:v>1.62</c:v>
              </c:pt>
              <c:pt idx="63">
                <c:v>1.63</c:v>
              </c:pt>
              <c:pt idx="64">
                <c:v>1.64</c:v>
              </c:pt>
              <c:pt idx="65">
                <c:v>1.65</c:v>
              </c:pt>
              <c:pt idx="66">
                <c:v>1.66</c:v>
              </c:pt>
              <c:pt idx="67">
                <c:v>1.67</c:v>
              </c:pt>
              <c:pt idx="68">
                <c:v>1.68</c:v>
              </c:pt>
              <c:pt idx="69">
                <c:v>1.69</c:v>
              </c:pt>
              <c:pt idx="70">
                <c:v>1.7</c:v>
              </c:pt>
              <c:pt idx="71">
                <c:v>1.71</c:v>
              </c:pt>
              <c:pt idx="72">
                <c:v>1.72</c:v>
              </c:pt>
              <c:pt idx="73">
                <c:v>1.73</c:v>
              </c:pt>
              <c:pt idx="74">
                <c:v>1.74</c:v>
              </c:pt>
              <c:pt idx="75">
                <c:v>1.75</c:v>
              </c:pt>
              <c:pt idx="76">
                <c:v>1.76</c:v>
              </c:pt>
              <c:pt idx="77">
                <c:v>1.77</c:v>
              </c:pt>
              <c:pt idx="78">
                <c:v>1.78</c:v>
              </c:pt>
              <c:pt idx="79">
                <c:v>1.79</c:v>
              </c:pt>
              <c:pt idx="80">
                <c:v>1.8</c:v>
              </c:pt>
              <c:pt idx="81">
                <c:v>1.81</c:v>
              </c:pt>
              <c:pt idx="82">
                <c:v>1.82</c:v>
              </c:pt>
              <c:pt idx="83">
                <c:v>1.83</c:v>
              </c:pt>
              <c:pt idx="84">
                <c:v>1.84</c:v>
              </c:pt>
              <c:pt idx="85">
                <c:v>1.85</c:v>
              </c:pt>
              <c:pt idx="86">
                <c:v>1.86</c:v>
              </c:pt>
              <c:pt idx="87">
                <c:v>1.87</c:v>
              </c:pt>
              <c:pt idx="88">
                <c:v>1.88</c:v>
              </c:pt>
              <c:pt idx="89">
                <c:v>1.89</c:v>
              </c:pt>
              <c:pt idx="90">
                <c:v>1.9</c:v>
              </c:pt>
              <c:pt idx="91">
                <c:v>1.91</c:v>
              </c:pt>
              <c:pt idx="92">
                <c:v>1.92</c:v>
              </c:pt>
              <c:pt idx="93">
                <c:v>1.93</c:v>
              </c:pt>
              <c:pt idx="94">
                <c:v>1.94</c:v>
              </c:pt>
              <c:pt idx="95">
                <c:v>1.95</c:v>
              </c:pt>
              <c:pt idx="96">
                <c:v>1.96</c:v>
              </c:pt>
              <c:pt idx="97">
                <c:v>1.97</c:v>
              </c:pt>
              <c:pt idx="98">
                <c:v>1.98</c:v>
              </c:pt>
              <c:pt idx="99">
                <c:v>1.99</c:v>
              </c:pt>
              <c:pt idx="100">
                <c:v>2</c:v>
              </c:pt>
              <c:pt idx="101">
                <c:v>2.0099999999999998</c:v>
              </c:pt>
              <c:pt idx="102">
                <c:v>2.02</c:v>
              </c:pt>
              <c:pt idx="103">
                <c:v>2.0299999999999998</c:v>
              </c:pt>
              <c:pt idx="104">
                <c:v>2.04</c:v>
              </c:pt>
              <c:pt idx="105">
                <c:v>2.0499999999999998</c:v>
              </c:pt>
              <c:pt idx="106">
                <c:v>2.06</c:v>
              </c:pt>
              <c:pt idx="107">
                <c:v>2.0699999999999998</c:v>
              </c:pt>
              <c:pt idx="108">
                <c:v>2.08</c:v>
              </c:pt>
              <c:pt idx="109">
                <c:v>2.09</c:v>
              </c:pt>
              <c:pt idx="110">
                <c:v>2.1</c:v>
              </c:pt>
              <c:pt idx="111">
                <c:v>2.11</c:v>
              </c:pt>
              <c:pt idx="112">
                <c:v>2.12</c:v>
              </c:pt>
              <c:pt idx="113">
                <c:v>2.13</c:v>
              </c:pt>
              <c:pt idx="114">
                <c:v>2.14</c:v>
              </c:pt>
              <c:pt idx="115">
                <c:v>2.15</c:v>
              </c:pt>
              <c:pt idx="116">
                <c:v>2.16</c:v>
              </c:pt>
              <c:pt idx="117">
                <c:v>2.17</c:v>
              </c:pt>
              <c:pt idx="118">
                <c:v>2.1800000000000002</c:v>
              </c:pt>
              <c:pt idx="119">
                <c:v>2.19</c:v>
              </c:pt>
              <c:pt idx="120">
                <c:v>2.2000000000000002</c:v>
              </c:pt>
              <c:pt idx="121">
                <c:v>2.21</c:v>
              </c:pt>
              <c:pt idx="122">
                <c:v>2.2200000000000002</c:v>
              </c:pt>
              <c:pt idx="123">
                <c:v>2.23</c:v>
              </c:pt>
              <c:pt idx="124">
                <c:v>2.2400000000000002</c:v>
              </c:pt>
              <c:pt idx="125">
                <c:v>2.25</c:v>
              </c:pt>
              <c:pt idx="126">
                <c:v>2.2599999999999998</c:v>
              </c:pt>
              <c:pt idx="127">
                <c:v>2.27</c:v>
              </c:pt>
              <c:pt idx="128">
                <c:v>2.2799999999999998</c:v>
              </c:pt>
              <c:pt idx="129">
                <c:v>2.29</c:v>
              </c:pt>
              <c:pt idx="130">
                <c:v>2.2999999999999998</c:v>
              </c:pt>
              <c:pt idx="131">
                <c:v>2.31</c:v>
              </c:pt>
              <c:pt idx="132">
                <c:v>2.3199999999999998</c:v>
              </c:pt>
              <c:pt idx="133">
                <c:v>2.33</c:v>
              </c:pt>
              <c:pt idx="134">
                <c:v>2.34</c:v>
              </c:pt>
              <c:pt idx="135">
                <c:v>2.35</c:v>
              </c:pt>
              <c:pt idx="136">
                <c:v>2.36</c:v>
              </c:pt>
              <c:pt idx="137">
                <c:v>2.37</c:v>
              </c:pt>
              <c:pt idx="138">
                <c:v>2.38</c:v>
              </c:pt>
              <c:pt idx="139">
                <c:v>2.39</c:v>
              </c:pt>
              <c:pt idx="140">
                <c:v>2.4</c:v>
              </c:pt>
              <c:pt idx="141">
                <c:v>2.41</c:v>
              </c:pt>
              <c:pt idx="142">
                <c:v>2.42</c:v>
              </c:pt>
              <c:pt idx="143">
                <c:v>2.4300000000000002</c:v>
              </c:pt>
              <c:pt idx="144">
                <c:v>2.44</c:v>
              </c:pt>
              <c:pt idx="145">
                <c:v>2.4500000000000002</c:v>
              </c:pt>
              <c:pt idx="146">
                <c:v>2.46</c:v>
              </c:pt>
              <c:pt idx="147">
                <c:v>2.4700000000000002</c:v>
              </c:pt>
              <c:pt idx="148">
                <c:v>2.48</c:v>
              </c:pt>
              <c:pt idx="149">
                <c:v>2.4900000000000002</c:v>
              </c:pt>
              <c:pt idx="150">
                <c:v>2.5</c:v>
              </c:pt>
              <c:pt idx="151">
                <c:v>2.5099999999999998</c:v>
              </c:pt>
              <c:pt idx="152">
                <c:v>2.52</c:v>
              </c:pt>
              <c:pt idx="153">
                <c:v>2.5299999999999998</c:v>
              </c:pt>
              <c:pt idx="154">
                <c:v>2.54</c:v>
              </c:pt>
              <c:pt idx="155">
                <c:v>2.5499999999999998</c:v>
              </c:pt>
              <c:pt idx="156">
                <c:v>2.56</c:v>
              </c:pt>
              <c:pt idx="157">
                <c:v>2.57</c:v>
              </c:pt>
              <c:pt idx="158">
                <c:v>2.58</c:v>
              </c:pt>
              <c:pt idx="159">
                <c:v>2.59</c:v>
              </c:pt>
              <c:pt idx="160">
                <c:v>2.6</c:v>
              </c:pt>
              <c:pt idx="161">
                <c:v>2.61</c:v>
              </c:pt>
              <c:pt idx="162">
                <c:v>2.62</c:v>
              </c:pt>
              <c:pt idx="163">
                <c:v>2.63</c:v>
              </c:pt>
              <c:pt idx="164">
                <c:v>2.64</c:v>
              </c:pt>
              <c:pt idx="165">
                <c:v>2.65</c:v>
              </c:pt>
              <c:pt idx="166">
                <c:v>2.66</c:v>
              </c:pt>
              <c:pt idx="167">
                <c:v>2.67</c:v>
              </c:pt>
              <c:pt idx="168">
                <c:v>2.68</c:v>
              </c:pt>
              <c:pt idx="169">
                <c:v>2.69</c:v>
              </c:pt>
              <c:pt idx="170">
                <c:v>2.7</c:v>
              </c:pt>
              <c:pt idx="171">
                <c:v>2.71</c:v>
              </c:pt>
              <c:pt idx="172">
                <c:v>2.72</c:v>
              </c:pt>
              <c:pt idx="173">
                <c:v>2.73</c:v>
              </c:pt>
              <c:pt idx="174">
                <c:v>2.74</c:v>
              </c:pt>
              <c:pt idx="175">
                <c:v>2.75</c:v>
              </c:pt>
              <c:pt idx="176">
                <c:v>2.76</c:v>
              </c:pt>
              <c:pt idx="177">
                <c:v>2.77</c:v>
              </c:pt>
              <c:pt idx="178">
                <c:v>2.78</c:v>
              </c:pt>
              <c:pt idx="179">
                <c:v>2.79</c:v>
              </c:pt>
              <c:pt idx="180">
                <c:v>2.8</c:v>
              </c:pt>
              <c:pt idx="181">
                <c:v>2.81</c:v>
              </c:pt>
              <c:pt idx="182">
                <c:v>2.82</c:v>
              </c:pt>
              <c:pt idx="183">
                <c:v>2.83</c:v>
              </c:pt>
              <c:pt idx="184">
                <c:v>2.84</c:v>
              </c:pt>
              <c:pt idx="185">
                <c:v>2.85</c:v>
              </c:pt>
              <c:pt idx="186">
                <c:v>2.86</c:v>
              </c:pt>
              <c:pt idx="187">
                <c:v>2.87</c:v>
              </c:pt>
              <c:pt idx="188">
                <c:v>2.88</c:v>
              </c:pt>
              <c:pt idx="189">
                <c:v>2.89</c:v>
              </c:pt>
              <c:pt idx="190">
                <c:v>2.9</c:v>
              </c:pt>
              <c:pt idx="191">
                <c:v>2.91</c:v>
              </c:pt>
              <c:pt idx="192">
                <c:v>2.92</c:v>
              </c:pt>
              <c:pt idx="193">
                <c:v>2.93</c:v>
              </c:pt>
              <c:pt idx="194">
                <c:v>2.94</c:v>
              </c:pt>
              <c:pt idx="195">
                <c:v>2.95</c:v>
              </c:pt>
              <c:pt idx="196">
                <c:v>2.96</c:v>
              </c:pt>
              <c:pt idx="197">
                <c:v>2.97</c:v>
              </c:pt>
              <c:pt idx="198">
                <c:v>2.98</c:v>
              </c:pt>
              <c:pt idx="199">
                <c:v>2.99</c:v>
              </c:pt>
              <c:pt idx="200">
                <c:v>3</c:v>
              </c:pt>
              <c:pt idx="201">
                <c:v>3.01</c:v>
              </c:pt>
              <c:pt idx="202">
                <c:v>3.02</c:v>
              </c:pt>
              <c:pt idx="203">
                <c:v>3.03</c:v>
              </c:pt>
              <c:pt idx="204">
                <c:v>3.04</c:v>
              </c:pt>
              <c:pt idx="205">
                <c:v>3.05</c:v>
              </c:pt>
              <c:pt idx="206">
                <c:v>3.06</c:v>
              </c:pt>
              <c:pt idx="207">
                <c:v>3.07</c:v>
              </c:pt>
              <c:pt idx="208">
                <c:v>3.08</c:v>
              </c:pt>
              <c:pt idx="209">
                <c:v>3.09</c:v>
              </c:pt>
              <c:pt idx="210">
                <c:v>3.1</c:v>
              </c:pt>
              <c:pt idx="211">
                <c:v>3.11</c:v>
              </c:pt>
              <c:pt idx="212">
                <c:v>3.12</c:v>
              </c:pt>
              <c:pt idx="213">
                <c:v>3.13</c:v>
              </c:pt>
              <c:pt idx="214">
                <c:v>3.14</c:v>
              </c:pt>
              <c:pt idx="215">
                <c:v>3.15</c:v>
              </c:pt>
              <c:pt idx="216">
                <c:v>3.16</c:v>
              </c:pt>
              <c:pt idx="217">
                <c:v>3.17</c:v>
              </c:pt>
              <c:pt idx="218">
                <c:v>3.18</c:v>
              </c:pt>
              <c:pt idx="219">
                <c:v>3.19</c:v>
              </c:pt>
              <c:pt idx="220">
                <c:v>3.2</c:v>
              </c:pt>
              <c:pt idx="221">
                <c:v>3.21</c:v>
              </c:pt>
              <c:pt idx="222">
                <c:v>3.22</c:v>
              </c:pt>
              <c:pt idx="223">
                <c:v>3.23</c:v>
              </c:pt>
              <c:pt idx="224">
                <c:v>3.24</c:v>
              </c:pt>
              <c:pt idx="225">
                <c:v>3.25</c:v>
              </c:pt>
              <c:pt idx="226">
                <c:v>3.26</c:v>
              </c:pt>
              <c:pt idx="227">
                <c:v>3.27</c:v>
              </c:pt>
              <c:pt idx="228">
                <c:v>3.28</c:v>
              </c:pt>
              <c:pt idx="229">
                <c:v>3.29</c:v>
              </c:pt>
              <c:pt idx="230">
                <c:v>3.3</c:v>
              </c:pt>
              <c:pt idx="231">
                <c:v>3.31</c:v>
              </c:pt>
              <c:pt idx="232">
                <c:v>3.32</c:v>
              </c:pt>
              <c:pt idx="233">
                <c:v>3.33</c:v>
              </c:pt>
              <c:pt idx="234">
                <c:v>3.34</c:v>
              </c:pt>
              <c:pt idx="235">
                <c:v>3.35</c:v>
              </c:pt>
              <c:pt idx="236">
                <c:v>3.36</c:v>
              </c:pt>
              <c:pt idx="237">
                <c:v>3.37</c:v>
              </c:pt>
              <c:pt idx="238">
                <c:v>3.38</c:v>
              </c:pt>
              <c:pt idx="239">
                <c:v>3.39</c:v>
              </c:pt>
              <c:pt idx="240">
                <c:v>3.4</c:v>
              </c:pt>
              <c:pt idx="241">
                <c:v>3.41</c:v>
              </c:pt>
              <c:pt idx="242">
                <c:v>3.42</c:v>
              </c:pt>
              <c:pt idx="243">
                <c:v>3.43</c:v>
              </c:pt>
              <c:pt idx="244">
                <c:v>3.44</c:v>
              </c:pt>
              <c:pt idx="245">
                <c:v>3.45</c:v>
              </c:pt>
              <c:pt idx="246">
                <c:v>3.46</c:v>
              </c:pt>
              <c:pt idx="247">
                <c:v>3.47</c:v>
              </c:pt>
              <c:pt idx="248">
                <c:v>3.48</c:v>
              </c:pt>
              <c:pt idx="249">
                <c:v>3.49</c:v>
              </c:pt>
              <c:pt idx="250">
                <c:v>3.5</c:v>
              </c:pt>
              <c:pt idx="251">
                <c:v>3.51</c:v>
              </c:pt>
              <c:pt idx="252">
                <c:v>3.52</c:v>
              </c:pt>
              <c:pt idx="253">
                <c:v>3.53</c:v>
              </c:pt>
              <c:pt idx="254">
                <c:v>3.54</c:v>
              </c:pt>
              <c:pt idx="255">
                <c:v>3.55</c:v>
              </c:pt>
              <c:pt idx="256">
                <c:v>3.56</c:v>
              </c:pt>
              <c:pt idx="257">
                <c:v>3.57</c:v>
              </c:pt>
              <c:pt idx="258">
                <c:v>3.58</c:v>
              </c:pt>
              <c:pt idx="259">
                <c:v>3.59</c:v>
              </c:pt>
              <c:pt idx="260">
                <c:v>3.6</c:v>
              </c:pt>
            </c:numLit>
          </c:cat>
          <c:val>
            <c:numLit>
              <c:formatCode>General</c:formatCode>
              <c:ptCount val="261"/>
              <c:pt idx="0">
                <c:v>0.36099999999999999</c:v>
              </c:pt>
              <c:pt idx="1">
                <c:v>0.35504290429042906</c:v>
              </c:pt>
              <c:pt idx="2">
                <c:v>0.34920261437908501</c:v>
              </c:pt>
              <c:pt idx="3">
                <c:v>0.34347572815533978</c:v>
              </c:pt>
              <c:pt idx="4">
                <c:v>0.33785897435897433</c:v>
              </c:pt>
              <c:pt idx="5">
                <c:v>0.33234920634920634</c:v>
              </c:pt>
              <c:pt idx="6">
                <c:v>0.32694339622641505</c:v>
              </c:pt>
              <c:pt idx="7">
                <c:v>0.32163862928348913</c:v>
              </c:pt>
              <c:pt idx="8">
                <c:v>0.3164320987654321</c:v>
              </c:pt>
              <c:pt idx="9">
                <c:v>0.3113211009174312</c:v>
              </c:pt>
              <c:pt idx="10">
                <c:v>0.30630303030303024</c:v>
              </c:pt>
              <c:pt idx="11">
                <c:v>0.30137537537537529</c:v>
              </c:pt>
              <c:pt idx="12">
                <c:v>0.29653571428571418</c:v>
              </c:pt>
              <c:pt idx="13">
                <c:v>0.29178171091445437</c:v>
              </c:pt>
              <c:pt idx="14">
                <c:v>0.28711111111111115</c:v>
              </c:pt>
              <c:pt idx="15">
                <c:v>0.28252173913043488</c:v>
              </c:pt>
              <c:pt idx="16">
                <c:v>0.27801149425287364</c:v>
              </c:pt>
              <c:pt idx="17">
                <c:v>0.27357834757834759</c:v>
              </c:pt>
              <c:pt idx="18">
                <c:v>0.26922033898305087</c:v>
              </c:pt>
              <c:pt idx="19">
                <c:v>0.26493557422969188</c:v>
              </c:pt>
              <c:pt idx="20">
                <c:v>0.26072222222222224</c:v>
              </c:pt>
              <c:pt idx="21">
                <c:v>0.25657851239669427</c:v>
              </c:pt>
              <c:pt idx="22">
                <c:v>0.25250273224043712</c:v>
              </c:pt>
              <c:pt idx="23">
                <c:v>0.24849322493224937</c:v>
              </c:pt>
              <c:pt idx="24">
                <c:v>0.24454838709677418</c:v>
              </c:pt>
              <c:pt idx="25">
                <c:v>0.24066666666666667</c:v>
              </c:pt>
              <c:pt idx="26">
                <c:v>0.23684656084656086</c:v>
              </c:pt>
              <c:pt idx="27">
                <c:v>0.23308661417322837</c:v>
              </c:pt>
              <c:pt idx="28">
                <c:v>0.22938541666666667</c:v>
              </c:pt>
              <c:pt idx="29">
                <c:v>0.22574160206718344</c:v>
              </c:pt>
              <c:pt idx="30">
                <c:v>0.22215384615384612</c:v>
              </c:pt>
              <c:pt idx="31">
                <c:v>0.21862086513994908</c:v>
              </c:pt>
              <c:pt idx="32">
                <c:v>0.21514141414141411</c:v>
              </c:pt>
              <c:pt idx="33">
                <c:v>0.21171428571428572</c:v>
              </c:pt>
              <c:pt idx="34">
                <c:v>0.2083383084577114</c:v>
              </c:pt>
              <c:pt idx="35">
                <c:v>0.2050123456790123</c:v>
              </c:pt>
              <c:pt idx="36">
                <c:v>0.20173529411764704</c:v>
              </c:pt>
              <c:pt idx="37">
                <c:v>0.19850608272506076</c:v>
              </c:pt>
              <c:pt idx="38">
                <c:v>0.19532367149758456</c:v>
              </c:pt>
              <c:pt idx="39">
                <c:v>0.19218705035971226</c:v>
              </c:pt>
              <c:pt idx="40">
                <c:v>0.18909523809523812</c:v>
              </c:pt>
              <c:pt idx="41">
                <c:v>0.1860472813238771</c:v>
              </c:pt>
              <c:pt idx="42">
                <c:v>0.1830422535211268</c:v>
              </c:pt>
              <c:pt idx="43">
                <c:v>0.1800792540792541</c:v>
              </c:pt>
              <c:pt idx="44">
                <c:v>0.17715740740740743</c:v>
              </c:pt>
              <c:pt idx="45">
                <c:v>0.17427586206896556</c:v>
              </c:pt>
              <c:pt idx="46">
                <c:v>0.17143378995433789</c:v>
              </c:pt>
              <c:pt idx="47">
                <c:v>0.16863038548752837</c:v>
              </c:pt>
              <c:pt idx="48">
                <c:v>0.16586486486486487</c:v>
              </c:pt>
              <c:pt idx="49">
                <c:v>0.16313646532438481</c:v>
              </c:pt>
              <c:pt idx="50">
                <c:v>0.16044444444444447</c:v>
              </c:pt>
              <c:pt idx="51">
                <c:v>0.15778807947019868</c:v>
              </c:pt>
              <c:pt idx="52">
                <c:v>0.15516666666666665</c:v>
              </c:pt>
              <c:pt idx="53">
                <c:v>0.15257952069716774</c:v>
              </c:pt>
              <c:pt idx="54">
                <c:v>0.15002597402597403</c:v>
              </c:pt>
              <c:pt idx="55">
                <c:v>0.147505376344086</c:v>
              </c:pt>
              <c:pt idx="56">
                <c:v>0.14501709401709398</c:v>
              </c:pt>
              <c:pt idx="57">
                <c:v>0.1425605095541401</c:v>
              </c:pt>
              <c:pt idx="58">
                <c:v>0.14013502109704642</c:v>
              </c:pt>
              <c:pt idx="59">
                <c:v>0.13774004192872114</c:v>
              </c:pt>
              <c:pt idx="60">
                <c:v>0.135375</c:v>
              </c:pt>
              <c:pt idx="61">
                <c:v>0.13303933747412003</c:v>
              </c:pt>
              <c:pt idx="62">
                <c:v>0.13073251028806585</c:v>
              </c:pt>
              <c:pt idx="63">
                <c:v>0.12845398773006136</c:v>
              </c:pt>
              <c:pt idx="64">
                <c:v>0.12620325203252034</c:v>
              </c:pt>
              <c:pt idx="65">
                <c:v>0.12397979797979798</c:v>
              </c:pt>
              <c:pt idx="66">
                <c:v>0.12178313253012051</c:v>
              </c:pt>
              <c:pt idx="67">
                <c:v>0.11961277445109782</c:v>
              </c:pt>
              <c:pt idx="68">
                <c:v>0.11746825396825399</c:v>
              </c:pt>
              <c:pt idx="69">
                <c:v>0.1153491124260355</c:v>
              </c:pt>
              <c:pt idx="70">
                <c:v>0.11325490196078435</c:v>
              </c:pt>
              <c:pt idx="71">
                <c:v>0.11118518518518519</c:v>
              </c:pt>
              <c:pt idx="72">
                <c:v>0.10913953488372091</c:v>
              </c:pt>
              <c:pt idx="73">
                <c:v>0.1071175337186898</c:v>
              </c:pt>
              <c:pt idx="74">
                <c:v>0.10511877394636013</c:v>
              </c:pt>
              <c:pt idx="75">
                <c:v>0.10314285714285715</c:v>
              </c:pt>
              <c:pt idx="76">
                <c:v>0.10118939393939393</c:v>
              </c:pt>
              <c:pt idx="77">
                <c:v>9.9258003766478364E-2</c:v>
              </c:pt>
              <c:pt idx="78">
                <c:v>9.7348314606741537E-2</c:v>
              </c:pt>
              <c:pt idx="79">
                <c:v>9.5459962756052133E-2</c:v>
              </c:pt>
              <c:pt idx="80">
                <c:v>9.3592592592592574E-2</c:v>
              </c:pt>
              <c:pt idx="81">
                <c:v>9.1745856353591171E-2</c:v>
              </c:pt>
              <c:pt idx="82">
                <c:v>8.9919413919413924E-2</c:v>
              </c:pt>
              <c:pt idx="83">
                <c:v>8.8112932604735877E-2</c:v>
              </c:pt>
              <c:pt idx="84">
                <c:v>8.6326086956521747E-2</c:v>
              </c:pt>
              <c:pt idx="85">
                <c:v>8.4558558558558553E-2</c:v>
              </c:pt>
              <c:pt idx="86">
                <c:v>8.2810035842293891E-2</c:v>
              </c:pt>
              <c:pt idx="87">
                <c:v>8.1080213903743314E-2</c:v>
              </c:pt>
              <c:pt idx="88">
                <c:v>7.9368794326241124E-2</c:v>
              </c:pt>
              <c:pt idx="89">
                <c:v>7.7675485008818351E-2</c:v>
              </c:pt>
              <c:pt idx="90">
                <c:v>7.6000000000000026E-2</c:v>
              </c:pt>
              <c:pt idx="91">
                <c:v>7.4342059336823779E-2</c:v>
              </c:pt>
              <c:pt idx="92">
                <c:v>7.2701388888888926E-2</c:v>
              </c:pt>
              <c:pt idx="93">
                <c:v>7.1077720207253878E-2</c:v>
              </c:pt>
              <c:pt idx="94">
                <c:v>6.9470790378006894E-2</c:v>
              </c:pt>
              <c:pt idx="95">
                <c:v>6.7880341880341907E-2</c:v>
              </c:pt>
              <c:pt idx="96">
                <c:v>6.6306122448979585E-2</c:v>
              </c:pt>
              <c:pt idx="97">
                <c:v>6.474788494077835E-2</c:v>
              </c:pt>
              <c:pt idx="98">
                <c:v>6.3205387205387181E-2</c:v>
              </c:pt>
              <c:pt idx="99">
                <c:v>6.1678391959799024E-2</c:v>
              </c:pt>
              <c:pt idx="100">
                <c:v>6.0166666666666667E-2</c:v>
              </c:pt>
              <c:pt idx="101">
                <c:v>5.8669983416252097E-2</c:v>
              </c:pt>
              <c:pt idx="102">
                <c:v>5.7188118811881183E-2</c:v>
              </c:pt>
              <c:pt idx="103">
                <c:v>5.5720853858784905E-2</c:v>
              </c:pt>
              <c:pt idx="104">
                <c:v>5.426797385620917E-2</c:v>
              </c:pt>
              <c:pt idx="105">
                <c:v>5.2829268292682974E-2</c:v>
              </c:pt>
              <c:pt idx="106">
                <c:v>5.1404530744336548E-2</c:v>
              </c:pt>
              <c:pt idx="107">
                <c:v>4.9993558776167478E-2</c:v>
              </c:pt>
              <c:pt idx="108">
                <c:v>4.8596153846153831E-2</c:v>
              </c:pt>
              <c:pt idx="109">
                <c:v>4.7212121212121219E-2</c:v>
              </c:pt>
              <c:pt idx="110">
                <c:v>4.5841269841269836E-2</c:v>
              </c:pt>
              <c:pt idx="111">
                <c:v>4.4483412322274887E-2</c:v>
              </c:pt>
              <c:pt idx="112">
                <c:v>4.3138364779874178E-2</c:v>
              </c:pt>
              <c:pt idx="113">
                <c:v>4.1805946791862302E-2</c:v>
              </c:pt>
              <c:pt idx="114">
                <c:v>4.0485981308411217E-2</c:v>
              </c:pt>
              <c:pt idx="115">
                <c:v>3.9178294573643427E-2</c:v>
              </c:pt>
              <c:pt idx="116">
                <c:v>3.7882716049382724E-2</c:v>
              </c:pt>
              <c:pt idx="117">
                <c:v>3.6599078341013856E-2</c:v>
              </c:pt>
              <c:pt idx="118">
                <c:v>3.5327217125382268E-2</c:v>
              </c:pt>
              <c:pt idx="119">
                <c:v>3.4066971080669722E-2</c:v>
              </c:pt>
              <c:pt idx="120">
                <c:v>3.2818181818181788E-2</c:v>
              </c:pt>
              <c:pt idx="121">
                <c:v>3.158069381598793E-2</c:v>
              </c:pt>
              <c:pt idx="122">
                <c:v>3.0354354354354313E-2</c:v>
              </c:pt>
              <c:pt idx="123">
                <c:v>2.9139013452914777E-2</c:v>
              </c:pt>
              <c:pt idx="124">
                <c:v>2.7934523809523763E-2</c:v>
              </c:pt>
              <c:pt idx="125">
                <c:v>2.6740740740740752E-2</c:v>
              </c:pt>
              <c:pt idx="126">
                <c:v>2.5557522123893846E-2</c:v>
              </c:pt>
              <c:pt idx="127">
                <c:v>2.4384728340675454E-2</c:v>
              </c:pt>
              <c:pt idx="128">
                <c:v>2.3222222222222241E-2</c:v>
              </c:pt>
              <c:pt idx="129">
                <c:v>2.2069868995633159E-2</c:v>
              </c:pt>
              <c:pt idx="130">
                <c:v>2.0927536231884099E-2</c:v>
              </c:pt>
              <c:pt idx="131">
                <c:v>1.9795093795093793E-2</c:v>
              </c:pt>
              <c:pt idx="132">
                <c:v>1.8672413793103471E-2</c:v>
              </c:pt>
              <c:pt idx="133">
                <c:v>1.7559370529327593E-2</c:v>
              </c:pt>
              <c:pt idx="134">
                <c:v>1.6455840455840452E-2</c:v>
              </c:pt>
              <c:pt idx="135">
                <c:v>1.536170212765957E-2</c:v>
              </c:pt>
              <c:pt idx="136">
                <c:v>1.4276836158192106E-2</c:v>
              </c:pt>
              <c:pt idx="137">
                <c:v>1.3201125175808719E-2</c:v>
              </c:pt>
              <c:pt idx="138">
                <c:v>1.2134453781512615E-2</c:v>
              </c:pt>
              <c:pt idx="139">
                <c:v>1.107670850767084E-2</c:v>
              </c:pt>
              <c:pt idx="140">
                <c:v>1.0027777777777795E-2</c:v>
              </c:pt>
              <c:pt idx="141">
                <c:v>8.9875518672198843E-3</c:v>
              </c:pt>
              <c:pt idx="142">
                <c:v>7.9559228650138009E-3</c:v>
              </c:pt>
              <c:pt idx="143">
                <c:v>6.9327846364883351E-3</c:v>
              </c:pt>
              <c:pt idx="144">
                <c:v>5.9180327868852255E-3</c:v>
              </c:pt>
              <c:pt idx="145">
                <c:v>4.9115646258503457E-3</c:v>
              </c:pt>
              <c:pt idx="146">
                <c:v>3.9132791327913495E-3</c:v>
              </c:pt>
              <c:pt idx="147">
                <c:v>2.9230769230769241E-3</c:v>
              </c:pt>
              <c:pt idx="148">
                <c:v>1.9408602150537617E-3</c:v>
              </c:pt>
              <c:pt idx="149">
                <c:v>9.665327978580576E-4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  <c:pt idx="190">
                <c:v>0</c:v>
              </c:pt>
              <c:pt idx="191">
                <c:v>0</c:v>
              </c:pt>
              <c:pt idx="192">
                <c:v>0</c:v>
              </c:pt>
              <c:pt idx="193">
                <c:v>0</c:v>
              </c:pt>
              <c:pt idx="194">
                <c:v>0</c:v>
              </c:pt>
              <c:pt idx="195">
                <c:v>0</c:v>
              </c:pt>
              <c:pt idx="196">
                <c:v>0</c:v>
              </c:pt>
              <c:pt idx="197">
                <c:v>0</c:v>
              </c:pt>
              <c:pt idx="198">
                <c:v>0</c:v>
              </c:pt>
              <c:pt idx="199">
                <c:v>0</c:v>
              </c:pt>
              <c:pt idx="200">
                <c:v>0</c:v>
              </c:pt>
              <c:pt idx="201">
                <c:v>0</c:v>
              </c:pt>
              <c:pt idx="202">
                <c:v>0</c:v>
              </c:pt>
              <c:pt idx="203">
                <c:v>0</c:v>
              </c:pt>
              <c:pt idx="204">
                <c:v>0</c:v>
              </c:pt>
              <c:pt idx="205">
                <c:v>0</c:v>
              </c:pt>
              <c:pt idx="206">
                <c:v>0</c:v>
              </c:pt>
              <c:pt idx="207">
                <c:v>0</c:v>
              </c:pt>
              <c:pt idx="208">
                <c:v>0</c:v>
              </c:pt>
              <c:pt idx="209">
                <c:v>0</c:v>
              </c:pt>
              <c:pt idx="210">
                <c:v>0</c:v>
              </c:pt>
              <c:pt idx="211">
                <c:v>0</c:v>
              </c:pt>
              <c:pt idx="212">
                <c:v>0</c:v>
              </c:pt>
              <c:pt idx="213">
                <c:v>0</c:v>
              </c:pt>
              <c:pt idx="214">
                <c:v>0</c:v>
              </c:pt>
              <c:pt idx="215">
                <c:v>0</c:v>
              </c:pt>
              <c:pt idx="216">
                <c:v>0</c:v>
              </c:pt>
              <c:pt idx="217">
                <c:v>0</c:v>
              </c:pt>
              <c:pt idx="218">
                <c:v>0</c:v>
              </c:pt>
              <c:pt idx="219">
                <c:v>0</c:v>
              </c:pt>
              <c:pt idx="220">
                <c:v>0</c:v>
              </c:pt>
              <c:pt idx="221">
                <c:v>0</c:v>
              </c:pt>
              <c:pt idx="222">
                <c:v>0</c:v>
              </c:pt>
              <c:pt idx="223">
                <c:v>0</c:v>
              </c:pt>
              <c:pt idx="224">
                <c:v>0</c:v>
              </c:pt>
              <c:pt idx="225">
                <c:v>0</c:v>
              </c:pt>
              <c:pt idx="226">
                <c:v>0</c:v>
              </c:pt>
              <c:pt idx="227">
                <c:v>0</c:v>
              </c:pt>
              <c:pt idx="228">
                <c:v>0</c:v>
              </c:pt>
              <c:pt idx="229">
                <c:v>0</c:v>
              </c:pt>
              <c:pt idx="230">
                <c:v>0</c:v>
              </c:pt>
              <c:pt idx="231">
                <c:v>0</c:v>
              </c:pt>
              <c:pt idx="232">
                <c:v>0</c:v>
              </c:pt>
              <c:pt idx="233">
                <c:v>0</c:v>
              </c:pt>
              <c:pt idx="234">
                <c:v>0</c:v>
              </c:pt>
              <c:pt idx="235">
                <c:v>0</c:v>
              </c:pt>
              <c:pt idx="236">
                <c:v>0</c:v>
              </c:pt>
              <c:pt idx="237">
                <c:v>0</c:v>
              </c:pt>
              <c:pt idx="238">
                <c:v>0</c:v>
              </c:pt>
              <c:pt idx="239">
                <c:v>0</c:v>
              </c:pt>
              <c:pt idx="240">
                <c:v>0</c:v>
              </c:pt>
              <c:pt idx="241">
                <c:v>0</c:v>
              </c:pt>
              <c:pt idx="242">
                <c:v>0</c:v>
              </c:pt>
              <c:pt idx="243">
                <c:v>0</c:v>
              </c:pt>
              <c:pt idx="244">
                <c:v>0</c:v>
              </c:pt>
              <c:pt idx="245">
                <c:v>0</c:v>
              </c:pt>
              <c:pt idx="246">
                <c:v>0</c:v>
              </c:pt>
              <c:pt idx="247">
                <c:v>0</c:v>
              </c:pt>
              <c:pt idx="248">
                <c:v>0</c:v>
              </c:pt>
              <c:pt idx="249">
                <c:v>0</c:v>
              </c:pt>
              <c:pt idx="250">
                <c:v>0</c:v>
              </c:pt>
              <c:pt idx="251">
                <c:v>0</c:v>
              </c:pt>
              <c:pt idx="252">
                <c:v>0</c:v>
              </c:pt>
              <c:pt idx="253">
                <c:v>0</c:v>
              </c:pt>
              <c:pt idx="254">
                <c:v>0</c:v>
              </c:pt>
              <c:pt idx="255">
                <c:v>0</c:v>
              </c:pt>
              <c:pt idx="256">
                <c:v>0</c:v>
              </c:pt>
              <c:pt idx="257">
                <c:v>0</c:v>
              </c:pt>
              <c:pt idx="258">
                <c:v>0</c:v>
              </c:pt>
              <c:pt idx="259">
                <c:v>0</c:v>
              </c:pt>
              <c:pt idx="26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AB-4E19-8E0C-3D4A59EA9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897712"/>
        <c:axId val="493910192"/>
      </c:lineChart>
      <c:catAx>
        <c:axId val="49389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910192"/>
        <c:crosses val="autoZero"/>
        <c:auto val="1"/>
        <c:lblAlgn val="ctr"/>
        <c:lblOffset val="100"/>
        <c:tickLblSkip val="10"/>
        <c:noMultiLvlLbl val="0"/>
      </c:catAx>
      <c:valAx>
        <c:axId val="49391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389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662718</xdr:colOff>
      <xdr:row>6</xdr:row>
      <xdr:rowOff>106706</xdr:rowOff>
    </xdr:from>
    <xdr:to>
      <xdr:col>14</xdr:col>
      <xdr:colOff>211330</xdr:colOff>
      <xdr:row>26</xdr:row>
      <xdr:rowOff>96594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6E0BEBF-E286-43DC-AD01-7C7BC5A06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7</xdr:col>
      <xdr:colOff>698173</xdr:colOff>
      <xdr:row>59</xdr:row>
      <xdr:rowOff>30480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A17A4A-35E7-4560-97BF-24BBDB28C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8953500"/>
          <a:ext cx="6276013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7</xdr:col>
      <xdr:colOff>172393</xdr:colOff>
      <xdr:row>58</xdr:row>
      <xdr:rowOff>30480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517194-F02B-4D44-AAD2-9CE39DF5B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8488680"/>
          <a:ext cx="6276013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0D905D-6BB8-4915-8CD0-A3B62D4B22C1}" name="ImpactEmploi" displayName="ImpactEmploi" ref="A1:A4" totalsRowShown="0">
  <autoFilter ref="A1:A4" xr:uid="{320D905D-6BB8-4915-8CD0-A3B62D4B22C1}"/>
  <tableColumns count="1">
    <tableColumn id="1" xr3:uid="{E8051195-5C3D-4336-AE9A-7D4C5A54DEA6}" name="Impact emplo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A55BDB-DCFD-4576-BE0A-66DEE0D1A527}" name="SecteuresActivités" displayName="SecteuresActivités" ref="A1:A20" totalsRowShown="0" headerRowDxfId="3" dataDxfId="2">
  <autoFilter ref="A1:A20" xr:uid="{19A55BDB-DCFD-4576-BE0A-66DEE0D1A527}"/>
  <tableColumns count="1">
    <tableColumn id="1" xr3:uid="{485B865D-B341-4E6F-B191-F4C6452E979A}" name="Secteurs d'activités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976960-476E-4DE7-8543-E2321971B9ED}" name="Liste_IDCC" displayName="Liste_IDCC" ref="A1:A19" totalsRowShown="0" headerRowDxfId="0">
  <autoFilter ref="A1:A19" xr:uid="{5F976960-476E-4DE7-8543-E2321971B9ED}"/>
  <tableColumns count="1">
    <tableColumn id="1" xr3:uid="{A1EA93DD-E6F0-472B-B57F-67ED95227066}" name="IDCC et intitulé de la convention collectiv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EDE6-C22D-4467-814E-490B2ABED9C0}">
  <dimension ref="A1:E42"/>
  <sheetViews>
    <sheetView showGridLines="0" tabSelected="1" workbookViewId="0">
      <selection activeCell="D2" sqref="D2"/>
    </sheetView>
  </sheetViews>
  <sheetFormatPr baseColWidth="10" defaultColWidth="11.5546875" defaultRowHeight="14.4" x14ac:dyDescent="0.3"/>
  <cols>
    <col min="1" max="1" width="64.77734375" style="1" customWidth="1"/>
    <col min="2" max="2" width="42.44140625" style="1" customWidth="1"/>
    <col min="3" max="3" width="7.77734375" style="1" customWidth="1"/>
    <col min="4" max="4" width="64.77734375" style="1" customWidth="1"/>
    <col min="5" max="5" width="42.44140625" style="1" customWidth="1"/>
    <col min="6" max="6" width="46.21875" style="1" customWidth="1"/>
    <col min="7" max="16384" width="11.5546875" style="1"/>
  </cols>
  <sheetData>
    <row r="1" spans="1:5" ht="18" x14ac:dyDescent="0.35">
      <c r="A1" s="5" t="s">
        <v>55</v>
      </c>
    </row>
    <row r="2" spans="1:5" ht="18" x14ac:dyDescent="0.35">
      <c r="A2" s="5"/>
    </row>
    <row r="3" spans="1:5" x14ac:dyDescent="0.3">
      <c r="A3" s="14" t="s">
        <v>58</v>
      </c>
    </row>
    <row r="4" spans="1:5" s="8" customFormat="1" x14ac:dyDescent="0.3"/>
    <row r="5" spans="1:5" ht="25.05" customHeight="1" x14ac:dyDescent="0.3">
      <c r="A5" s="7" t="s">
        <v>56</v>
      </c>
      <c r="B5" s="61"/>
      <c r="C5" s="69" t="s">
        <v>106</v>
      </c>
      <c r="D5" s="7" t="s">
        <v>57</v>
      </c>
      <c r="E5" s="64"/>
    </row>
    <row r="6" spans="1:5" ht="25.05" customHeight="1" x14ac:dyDescent="0.3">
      <c r="A6" s="7" t="s">
        <v>1</v>
      </c>
      <c r="B6" s="62"/>
      <c r="C6" s="9"/>
      <c r="D6" s="9"/>
      <c r="E6" s="10"/>
    </row>
    <row r="7" spans="1:5" ht="36" customHeight="1" x14ac:dyDescent="0.3">
      <c r="A7" s="7" t="s">
        <v>59</v>
      </c>
      <c r="B7" s="63"/>
      <c r="C7" s="69" t="s">
        <v>106</v>
      </c>
      <c r="D7" s="7" t="s">
        <v>60</v>
      </c>
      <c r="E7" s="65"/>
    </row>
    <row r="8" spans="1:5" ht="25.05" customHeight="1" x14ac:dyDescent="0.3">
      <c r="A8" s="6" t="s">
        <v>0</v>
      </c>
      <c r="B8" s="65"/>
      <c r="C8" s="10"/>
      <c r="D8" s="10"/>
      <c r="E8" s="10"/>
    </row>
    <row r="9" spans="1:5" ht="36" customHeight="1" x14ac:dyDescent="0.3">
      <c r="A9" s="6" t="s">
        <v>61</v>
      </c>
      <c r="B9" s="66"/>
      <c r="C9" s="69" t="s">
        <v>106</v>
      </c>
      <c r="D9" s="7" t="s">
        <v>131</v>
      </c>
      <c r="E9" s="65"/>
    </row>
    <row r="10" spans="1:5" ht="80.400000000000006" customHeight="1" x14ac:dyDescent="0.3">
      <c r="A10" s="11" t="s">
        <v>134</v>
      </c>
      <c r="B10" s="65"/>
      <c r="C10" s="69" t="s">
        <v>108</v>
      </c>
      <c r="D10" s="11" t="s">
        <v>135</v>
      </c>
      <c r="E10" s="65"/>
    </row>
    <row r="11" spans="1:5" ht="38.4" customHeight="1" x14ac:dyDescent="0.3">
      <c r="A11" s="70" t="s">
        <v>130</v>
      </c>
      <c r="B11" s="71"/>
      <c r="C11" s="69"/>
      <c r="D11" s="11" t="s">
        <v>132</v>
      </c>
      <c r="E11" s="91"/>
    </row>
    <row r="12" spans="1:5" ht="66" customHeight="1" x14ac:dyDescent="0.3">
      <c r="A12" s="11" t="s">
        <v>136</v>
      </c>
      <c r="B12" s="66"/>
      <c r="C12" s="69" t="s">
        <v>108</v>
      </c>
      <c r="D12" s="11" t="s">
        <v>137</v>
      </c>
      <c r="E12" s="66"/>
    </row>
    <row r="13" spans="1:5" ht="47.4" customHeight="1" x14ac:dyDescent="0.3">
      <c r="A13" s="70" t="s">
        <v>102</v>
      </c>
      <c r="B13" s="71"/>
      <c r="C13" s="69"/>
      <c r="D13" s="11" t="s">
        <v>132</v>
      </c>
      <c r="E13" s="91"/>
    </row>
    <row r="15" spans="1:5" ht="50.4" customHeight="1" x14ac:dyDescent="0.3">
      <c r="A15" s="94" t="s">
        <v>107</v>
      </c>
      <c r="B15" s="94"/>
    </row>
    <row r="16" spans="1:5" ht="50.4" customHeight="1" x14ac:dyDescent="0.3">
      <c r="A16" s="6" t="s">
        <v>3</v>
      </c>
      <c r="B16" s="6" t="s">
        <v>4</v>
      </c>
    </row>
    <row r="17" spans="1:2" ht="28.8" x14ac:dyDescent="0.3">
      <c r="A17" s="12" t="s">
        <v>2</v>
      </c>
      <c r="B17" s="67"/>
    </row>
    <row r="18" spans="1:2" ht="43.2" x14ac:dyDescent="0.3">
      <c r="A18" s="13" t="s">
        <v>30</v>
      </c>
      <c r="B18" s="68"/>
    </row>
    <row r="19" spans="1:2" ht="43.2" x14ac:dyDescent="0.3">
      <c r="A19" s="12" t="s">
        <v>31</v>
      </c>
      <c r="B19" s="67"/>
    </row>
    <row r="20" spans="1:2" ht="43.2" x14ac:dyDescent="0.3">
      <c r="A20" s="13" t="s">
        <v>32</v>
      </c>
      <c r="B20" s="68"/>
    </row>
    <row r="21" spans="1:2" ht="43.2" x14ac:dyDescent="0.3">
      <c r="A21" s="12" t="s">
        <v>33</v>
      </c>
      <c r="B21" s="67"/>
    </row>
    <row r="22" spans="1:2" ht="43.2" x14ac:dyDescent="0.3">
      <c r="A22" s="13" t="s">
        <v>34</v>
      </c>
      <c r="B22" s="68"/>
    </row>
    <row r="23" spans="1:2" ht="43.2" x14ac:dyDescent="0.3">
      <c r="A23" s="12" t="s">
        <v>35</v>
      </c>
      <c r="B23" s="67"/>
    </row>
    <row r="24" spans="1:2" ht="43.2" x14ac:dyDescent="0.3">
      <c r="A24" s="13" t="s">
        <v>36</v>
      </c>
      <c r="B24" s="68"/>
    </row>
    <row r="25" spans="1:2" ht="43.2" x14ac:dyDescent="0.3">
      <c r="A25" s="12" t="s">
        <v>37</v>
      </c>
      <c r="B25" s="67"/>
    </row>
    <row r="26" spans="1:2" ht="43.2" x14ac:dyDescent="0.3">
      <c r="A26" s="13" t="s">
        <v>38</v>
      </c>
      <c r="B26" s="68"/>
    </row>
    <row r="27" spans="1:2" ht="43.2" x14ac:dyDescent="0.3">
      <c r="A27" s="12" t="s">
        <v>39</v>
      </c>
      <c r="B27" s="67"/>
    </row>
    <row r="28" spans="1:2" ht="43.2" x14ac:dyDescent="0.3">
      <c r="A28" s="13" t="s">
        <v>40</v>
      </c>
      <c r="B28" s="68"/>
    </row>
    <row r="29" spans="1:2" ht="43.2" x14ac:dyDescent="0.3">
      <c r="A29" s="12" t="s">
        <v>41</v>
      </c>
      <c r="B29" s="67"/>
    </row>
    <row r="30" spans="1:2" ht="43.2" x14ac:dyDescent="0.3">
      <c r="A30" s="13" t="s">
        <v>42</v>
      </c>
      <c r="B30" s="68"/>
    </row>
    <row r="31" spans="1:2" ht="43.2" x14ac:dyDescent="0.3">
      <c r="A31" s="12" t="s">
        <v>43</v>
      </c>
      <c r="B31" s="67"/>
    </row>
    <row r="32" spans="1:2" ht="43.2" x14ac:dyDescent="0.3">
      <c r="A32" s="13" t="s">
        <v>44</v>
      </c>
      <c r="B32" s="68"/>
    </row>
    <row r="33" spans="1:2" ht="43.2" x14ac:dyDescent="0.3">
      <c r="A33" s="12" t="s">
        <v>45</v>
      </c>
      <c r="B33" s="67"/>
    </row>
    <row r="34" spans="1:2" ht="43.2" x14ac:dyDescent="0.3">
      <c r="A34" s="13" t="s">
        <v>46</v>
      </c>
      <c r="B34" s="68"/>
    </row>
    <row r="35" spans="1:2" ht="43.2" x14ac:dyDescent="0.3">
      <c r="A35" s="12" t="s">
        <v>47</v>
      </c>
      <c r="B35" s="67"/>
    </row>
    <row r="36" spans="1:2" ht="43.2" x14ac:dyDescent="0.3">
      <c r="A36" s="13" t="s">
        <v>48</v>
      </c>
      <c r="B36" s="68"/>
    </row>
    <row r="37" spans="1:2" ht="43.2" x14ac:dyDescent="0.3">
      <c r="A37" s="12" t="s">
        <v>49</v>
      </c>
      <c r="B37" s="67"/>
    </row>
    <row r="38" spans="1:2" ht="43.2" x14ac:dyDescent="0.3">
      <c r="A38" s="13" t="s">
        <v>50</v>
      </c>
      <c r="B38" s="68"/>
    </row>
    <row r="39" spans="1:2" ht="43.2" x14ac:dyDescent="0.3">
      <c r="A39" s="12" t="s">
        <v>51</v>
      </c>
      <c r="B39" s="67"/>
    </row>
    <row r="40" spans="1:2" ht="43.2" x14ac:dyDescent="0.3">
      <c r="A40" s="13" t="s">
        <v>52</v>
      </c>
      <c r="B40" s="68"/>
    </row>
    <row r="41" spans="1:2" ht="43.2" x14ac:dyDescent="0.3">
      <c r="A41" s="12" t="s">
        <v>53</v>
      </c>
      <c r="B41" s="67"/>
    </row>
    <row r="42" spans="1:2" ht="43.2" x14ac:dyDescent="0.3">
      <c r="A42" s="13" t="s">
        <v>54</v>
      </c>
      <c r="B42" s="68"/>
    </row>
  </sheetData>
  <mergeCells count="1">
    <mergeCell ref="A15:B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FDBE6AB-DB05-416B-A144-2DDF605B1DCA}">
          <x14:formula1>
            <xm:f>SecteursActivités!$A$2:$A$21</xm:f>
          </x14:formula1>
          <xm:sqref>B5</xm:sqref>
        </x14:dataValidation>
        <x14:dataValidation type="list" allowBlank="1" showInputMessage="1" showErrorMessage="1" xr:uid="{543C7450-65E7-471A-8142-F68C83EB5FDD}">
          <x14:formula1>
            <xm:f>Feuil3!$A$2:$A$4</xm:f>
          </x14:formula1>
          <xm:sqref>B11 B13</xm:sqref>
        </x14:dataValidation>
        <x14:dataValidation type="list" allowBlank="1" showInputMessage="1" showErrorMessage="1" xr:uid="{877712DB-F9DD-43B8-91FF-A616242B4A0A}">
          <x14:formula1>
            <xm:f>ConventionsCollectives!$A$2:$A$19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D8E4F-AD34-43E8-959A-6711DC0FFED1}">
  <dimension ref="A1:A4"/>
  <sheetViews>
    <sheetView workbookViewId="0">
      <selection activeCell="C6" sqref="C6"/>
    </sheetView>
  </sheetViews>
  <sheetFormatPr baseColWidth="10" defaultRowHeight="14.4" x14ac:dyDescent="0.3"/>
  <cols>
    <col min="1" max="1" width="67.109375" customWidth="1"/>
  </cols>
  <sheetData>
    <row r="1" spans="1:1" x14ac:dyDescent="0.3">
      <c r="A1" t="s">
        <v>103</v>
      </c>
    </row>
    <row r="2" spans="1:1" x14ac:dyDescent="0.3">
      <c r="A2" t="s">
        <v>105</v>
      </c>
    </row>
    <row r="3" spans="1:1" x14ac:dyDescent="0.3">
      <c r="A3" t="s">
        <v>104</v>
      </c>
    </row>
    <row r="4" spans="1:1" x14ac:dyDescent="0.3">
      <c r="A4" t="s">
        <v>109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6693-DC5D-4308-A0C5-40FB8E54359C}">
  <dimension ref="A1:M262"/>
  <sheetViews>
    <sheetView showGridLines="0" topLeftCell="E1" workbookViewId="0">
      <selection activeCell="P6" sqref="P6"/>
    </sheetView>
  </sheetViews>
  <sheetFormatPr baseColWidth="10" defaultRowHeight="14.4" x14ac:dyDescent="0.3"/>
  <cols>
    <col min="1" max="1" width="16.44140625" customWidth="1"/>
    <col min="2" max="2" width="16" customWidth="1"/>
    <col min="3" max="3" width="15.33203125" customWidth="1"/>
    <col min="5" max="5" width="19.109375" customWidth="1"/>
    <col min="7" max="8" width="13.6640625" customWidth="1"/>
    <col min="11" max="11" width="15.109375" customWidth="1"/>
  </cols>
  <sheetData>
    <row r="1" spans="1:13" ht="41.4" x14ac:dyDescent="0.3">
      <c r="A1" s="84" t="s">
        <v>124</v>
      </c>
      <c r="B1" s="84" t="s">
        <v>125</v>
      </c>
      <c r="C1" s="84" t="s">
        <v>126</v>
      </c>
      <c r="D1" s="84" t="s">
        <v>127</v>
      </c>
      <c r="E1" s="84" t="s">
        <v>128</v>
      </c>
      <c r="F1" s="84" t="s">
        <v>129</v>
      </c>
      <c r="G1" s="85"/>
      <c r="H1" s="85"/>
    </row>
    <row r="2" spans="1:13" x14ac:dyDescent="0.3">
      <c r="A2" s="86">
        <v>1</v>
      </c>
      <c r="B2" s="87">
        <v>1.8000000000000002E-2</v>
      </c>
      <c r="C2" s="87">
        <v>0.06</v>
      </c>
      <c r="D2" s="88">
        <v>0.32352000000000003</v>
      </c>
      <c r="E2" s="89">
        <f>MAX(0,(0.32352/0.6)*(1.6/$A2-1))+$B2+$C2</f>
        <v>0.40152000000000004</v>
      </c>
      <c r="F2" s="89">
        <f>MAX(0,(0.361/1.5)*(2.5/$A2-1))</f>
        <v>0.36099999999999999</v>
      </c>
      <c r="G2" s="89"/>
      <c r="H2" s="89"/>
    </row>
    <row r="3" spans="1:13" x14ac:dyDescent="0.3">
      <c r="A3" s="86">
        <v>1.01</v>
      </c>
      <c r="B3" s="87">
        <v>1.8000000000000002E-2</v>
      </c>
      <c r="C3" s="87">
        <v>0.06</v>
      </c>
      <c r="D3" s="88">
        <v>0.31497821782178226</v>
      </c>
      <c r="E3" s="89">
        <f t="shared" ref="E3:E66" si="0">MAX(0,(0.32352/0.6)*(1.6/$A3-1))+$B3+$C3</f>
        <v>0.39297821782178222</v>
      </c>
      <c r="F3" s="89">
        <f t="shared" ref="F3:F66" si="1">MAX(0,(0.361/1.5)*(2.5/$A3-1))</f>
        <v>0.35504290429042906</v>
      </c>
      <c r="G3" s="89"/>
      <c r="H3" s="89"/>
    </row>
    <row r="4" spans="1:13" x14ac:dyDescent="0.3">
      <c r="A4" s="86">
        <v>1.02</v>
      </c>
      <c r="B4" s="87">
        <v>1.8000000000000002E-2</v>
      </c>
      <c r="C4" s="87">
        <v>0.06</v>
      </c>
      <c r="D4" s="88">
        <v>0.30660392156862748</v>
      </c>
      <c r="E4" s="89">
        <f t="shared" si="0"/>
        <v>0.38460392156862744</v>
      </c>
      <c r="F4" s="89">
        <f t="shared" si="1"/>
        <v>0.34920261437908501</v>
      </c>
      <c r="G4" s="89"/>
      <c r="H4" s="89"/>
    </row>
    <row r="5" spans="1:13" x14ac:dyDescent="0.3">
      <c r="A5" s="86">
        <v>1.03</v>
      </c>
      <c r="B5" s="87">
        <v>1.8000000000000002E-2</v>
      </c>
      <c r="C5" s="87">
        <v>0.06</v>
      </c>
      <c r="D5" s="88">
        <v>0.29839223300970874</v>
      </c>
      <c r="E5" s="89">
        <f t="shared" si="0"/>
        <v>0.37639223300970875</v>
      </c>
      <c r="F5" s="89">
        <f t="shared" si="1"/>
        <v>0.34347572815533978</v>
      </c>
      <c r="G5" s="89"/>
      <c r="H5" s="89"/>
    </row>
    <row r="6" spans="1:13" x14ac:dyDescent="0.3">
      <c r="A6" s="86">
        <v>1.04</v>
      </c>
      <c r="B6" s="87">
        <v>1.8000000000000002E-2</v>
      </c>
      <c r="C6" s="87">
        <v>0.06</v>
      </c>
      <c r="D6" s="88">
        <v>0.29033846153846143</v>
      </c>
      <c r="E6" s="89">
        <f t="shared" si="0"/>
        <v>0.36833846153846161</v>
      </c>
      <c r="F6" s="89">
        <f t="shared" si="1"/>
        <v>0.33785897435897433</v>
      </c>
      <c r="G6" s="89"/>
      <c r="H6" s="89"/>
    </row>
    <row r="7" spans="1:13" x14ac:dyDescent="0.3">
      <c r="A7" s="86">
        <v>1.05</v>
      </c>
      <c r="B7" s="87">
        <v>1.8000000000000002E-2</v>
      </c>
      <c r="C7" s="87">
        <v>0.06</v>
      </c>
      <c r="D7" s="88">
        <v>0.28243809523809538</v>
      </c>
      <c r="E7" s="89">
        <f t="shared" si="0"/>
        <v>0.36043809523809522</v>
      </c>
      <c r="F7" s="89">
        <f t="shared" si="1"/>
        <v>0.33234920634920634</v>
      </c>
      <c r="G7" s="89"/>
      <c r="H7" s="89"/>
      <c r="J7" s="90"/>
      <c r="K7" s="90"/>
      <c r="L7" s="90"/>
      <c r="M7" s="90"/>
    </row>
    <row r="8" spans="1:13" x14ac:dyDescent="0.3">
      <c r="A8" s="86">
        <v>1.06</v>
      </c>
      <c r="B8" s="87">
        <v>1.8000000000000002E-2</v>
      </c>
      <c r="C8" s="87">
        <v>0.06</v>
      </c>
      <c r="D8" s="88">
        <v>0.27468679245283012</v>
      </c>
      <c r="E8" s="89">
        <f t="shared" si="0"/>
        <v>0.35268679245283024</v>
      </c>
      <c r="F8" s="89">
        <f t="shared" si="1"/>
        <v>0.32694339622641505</v>
      </c>
      <c r="G8" s="89"/>
      <c r="H8" s="89"/>
    </row>
    <row r="9" spans="1:13" x14ac:dyDescent="0.3">
      <c r="A9" s="86">
        <v>1.07</v>
      </c>
      <c r="B9" s="87">
        <v>1.8000000000000002E-2</v>
      </c>
      <c r="C9" s="87">
        <v>0.06</v>
      </c>
      <c r="D9" s="88">
        <v>0.26708037383177557</v>
      </c>
      <c r="E9" s="89">
        <f t="shared" si="0"/>
        <v>0.3450803738317757</v>
      </c>
      <c r="F9" s="89">
        <f t="shared" si="1"/>
        <v>0.32163862928348913</v>
      </c>
      <c r="G9" s="89"/>
      <c r="H9" s="89"/>
    </row>
    <row r="10" spans="1:13" x14ac:dyDescent="0.3">
      <c r="A10" s="86">
        <v>1.08</v>
      </c>
      <c r="B10" s="87">
        <v>1.8000000000000002E-2</v>
      </c>
      <c r="C10" s="87">
        <v>0.06</v>
      </c>
      <c r="D10" s="88">
        <v>0.25961481481481469</v>
      </c>
      <c r="E10" s="89">
        <f t="shared" si="0"/>
        <v>0.33761481481481481</v>
      </c>
      <c r="F10" s="89">
        <f t="shared" si="1"/>
        <v>0.3164320987654321</v>
      </c>
      <c r="G10" s="89"/>
      <c r="H10" s="89"/>
    </row>
    <row r="11" spans="1:13" x14ac:dyDescent="0.3">
      <c r="A11" s="86">
        <v>1.0900000000000001</v>
      </c>
      <c r="B11" s="87">
        <v>1.8000000000000002E-2</v>
      </c>
      <c r="C11" s="87">
        <v>0.06</v>
      </c>
      <c r="D11" s="88">
        <v>0.25228623853211019</v>
      </c>
      <c r="E11" s="89">
        <f t="shared" si="0"/>
        <v>0.33028623853211014</v>
      </c>
      <c r="F11" s="89">
        <f t="shared" si="1"/>
        <v>0.3113211009174312</v>
      </c>
      <c r="G11" s="89"/>
      <c r="H11" s="89"/>
    </row>
    <row r="12" spans="1:13" x14ac:dyDescent="0.3">
      <c r="A12" s="86">
        <v>1.1000000000000001</v>
      </c>
      <c r="B12" s="87">
        <v>1.8000000000000002E-2</v>
      </c>
      <c r="C12" s="87">
        <v>0.06</v>
      </c>
      <c r="D12" s="88">
        <v>0.24509090909090897</v>
      </c>
      <c r="E12" s="89">
        <f t="shared" si="0"/>
        <v>0.3230909090909091</v>
      </c>
      <c r="F12" s="89">
        <f t="shared" si="1"/>
        <v>0.30630303030303024</v>
      </c>
      <c r="G12" s="89"/>
      <c r="H12" s="89"/>
    </row>
    <row r="13" spans="1:13" x14ac:dyDescent="0.3">
      <c r="A13" s="86">
        <v>1.1100000000000001</v>
      </c>
      <c r="B13" s="87">
        <v>1.8000000000000002E-2</v>
      </c>
      <c r="C13" s="87">
        <v>0.06</v>
      </c>
      <c r="D13" s="88">
        <v>0.23802522522522518</v>
      </c>
      <c r="E13" s="89">
        <f t="shared" si="0"/>
        <v>0.31602522522522519</v>
      </c>
      <c r="F13" s="89">
        <f t="shared" si="1"/>
        <v>0.30137537537537529</v>
      </c>
      <c r="G13" s="89"/>
      <c r="H13" s="89"/>
    </row>
    <row r="14" spans="1:13" x14ac:dyDescent="0.3">
      <c r="A14" s="86">
        <v>1.1200000000000001</v>
      </c>
      <c r="B14" s="87">
        <v>1.8000000000000002E-2</v>
      </c>
      <c r="C14" s="87">
        <v>0.06</v>
      </c>
      <c r="D14" s="88">
        <v>0.23108571428571434</v>
      </c>
      <c r="E14" s="89">
        <f t="shared" si="0"/>
        <v>0.3090857142857143</v>
      </c>
      <c r="F14" s="89">
        <f t="shared" si="1"/>
        <v>0.29653571428571418</v>
      </c>
      <c r="G14" s="89"/>
      <c r="H14" s="89"/>
    </row>
    <row r="15" spans="1:13" x14ac:dyDescent="0.3">
      <c r="A15" s="86">
        <v>1.1299999999999999</v>
      </c>
      <c r="B15" s="87">
        <v>1.8000000000000002E-2</v>
      </c>
      <c r="C15" s="87">
        <v>0.06</v>
      </c>
      <c r="D15" s="88">
        <v>0.22426902654867267</v>
      </c>
      <c r="E15" s="89">
        <f t="shared" si="0"/>
        <v>0.30226902654867266</v>
      </c>
      <c r="F15" s="89">
        <f t="shared" si="1"/>
        <v>0.29178171091445437</v>
      </c>
      <c r="G15" s="89"/>
      <c r="H15" s="89"/>
    </row>
    <row r="16" spans="1:13" x14ac:dyDescent="0.3">
      <c r="A16" s="86">
        <v>1.1399999999999999</v>
      </c>
      <c r="B16" s="87">
        <v>1.8000000000000002E-2</v>
      </c>
      <c r="C16" s="87">
        <v>0.06</v>
      </c>
      <c r="D16" s="88">
        <v>0.21757192982456153</v>
      </c>
      <c r="E16" s="89">
        <f t="shared" si="0"/>
        <v>0.29557192982456149</v>
      </c>
      <c r="F16" s="89">
        <f t="shared" si="1"/>
        <v>0.28711111111111115</v>
      </c>
      <c r="G16" s="89"/>
      <c r="H16" s="89"/>
    </row>
    <row r="17" spans="1:8" x14ac:dyDescent="0.3">
      <c r="A17" s="86">
        <v>1.1499999999999999</v>
      </c>
      <c r="B17" s="87">
        <v>1.8000000000000002E-2</v>
      </c>
      <c r="C17" s="87">
        <v>0.06</v>
      </c>
      <c r="D17" s="88">
        <v>0.21099130434782623</v>
      </c>
      <c r="E17" s="89">
        <f t="shared" si="0"/>
        <v>0.28899130434782622</v>
      </c>
      <c r="F17" s="89">
        <f t="shared" si="1"/>
        <v>0.28252173913043488</v>
      </c>
      <c r="G17" s="89"/>
      <c r="H17" s="89"/>
    </row>
    <row r="18" spans="1:8" x14ac:dyDescent="0.3">
      <c r="A18" s="86">
        <v>1.1599999999999999</v>
      </c>
      <c r="B18" s="87">
        <v>1.8000000000000002E-2</v>
      </c>
      <c r="C18" s="87">
        <v>0.06</v>
      </c>
      <c r="D18" s="88">
        <v>0.20452413793103455</v>
      </c>
      <c r="E18" s="89">
        <f t="shared" si="0"/>
        <v>0.28252413793103454</v>
      </c>
      <c r="F18" s="89">
        <f t="shared" si="1"/>
        <v>0.27801149425287364</v>
      </c>
      <c r="G18" s="89"/>
      <c r="H18" s="89"/>
    </row>
    <row r="19" spans="1:8" x14ac:dyDescent="0.3">
      <c r="A19" s="86">
        <v>1.17</v>
      </c>
      <c r="B19" s="87">
        <v>1.8000000000000002E-2</v>
      </c>
      <c r="C19" s="87">
        <v>0.06</v>
      </c>
      <c r="D19" s="88">
        <v>0.19816752136752142</v>
      </c>
      <c r="E19" s="89">
        <f t="shared" si="0"/>
        <v>0.27616752136752148</v>
      </c>
      <c r="F19" s="89">
        <f t="shared" si="1"/>
        <v>0.27357834757834759</v>
      </c>
      <c r="G19" s="89"/>
      <c r="H19" s="89"/>
    </row>
    <row r="20" spans="1:8" x14ac:dyDescent="0.3">
      <c r="A20" s="86">
        <v>1.18</v>
      </c>
      <c r="B20" s="87">
        <v>1.8000000000000002E-2</v>
      </c>
      <c r="C20" s="87">
        <v>0.06</v>
      </c>
      <c r="D20" s="88">
        <v>0.19191864406779657</v>
      </c>
      <c r="E20" s="89">
        <f t="shared" si="0"/>
        <v>0.2699186440677967</v>
      </c>
      <c r="F20" s="89">
        <f t="shared" si="1"/>
        <v>0.26922033898305087</v>
      </c>
      <c r="G20" s="89"/>
      <c r="H20" s="89"/>
    </row>
    <row r="21" spans="1:8" x14ac:dyDescent="0.3">
      <c r="A21" s="86">
        <v>1.19</v>
      </c>
      <c r="B21" s="87">
        <v>1.8000000000000002E-2</v>
      </c>
      <c r="C21" s="87">
        <v>0.06</v>
      </c>
      <c r="D21" s="88">
        <v>0.18577478991596658</v>
      </c>
      <c r="E21" s="89">
        <f t="shared" si="0"/>
        <v>0.26377478991596642</v>
      </c>
      <c r="F21" s="89">
        <f t="shared" si="1"/>
        <v>0.26493557422969188</v>
      </c>
      <c r="G21" s="89"/>
      <c r="H21" s="89"/>
    </row>
    <row r="22" spans="1:8" x14ac:dyDescent="0.3">
      <c r="A22" s="86">
        <v>1.2</v>
      </c>
      <c r="B22" s="87">
        <v>1.8000000000000002E-2</v>
      </c>
      <c r="C22" s="87">
        <v>0.06</v>
      </c>
      <c r="D22" s="88">
        <v>0.1797333333333333</v>
      </c>
      <c r="E22" s="89">
        <f t="shared" si="0"/>
        <v>0.25773333333333343</v>
      </c>
      <c r="F22" s="89">
        <f t="shared" si="1"/>
        <v>0.26072222222222224</v>
      </c>
      <c r="G22" s="89"/>
      <c r="H22" s="89"/>
    </row>
    <row r="23" spans="1:8" x14ac:dyDescent="0.3">
      <c r="A23" s="86">
        <v>1.21</v>
      </c>
      <c r="B23" s="87">
        <v>1.8000000000000002E-2</v>
      </c>
      <c r="C23" s="87">
        <v>0.06</v>
      </c>
      <c r="D23" s="88">
        <v>0.17379173553719013</v>
      </c>
      <c r="E23" s="89">
        <f t="shared" si="0"/>
        <v>0.25179173553719009</v>
      </c>
      <c r="F23" s="89">
        <f t="shared" si="1"/>
        <v>0.25657851239669427</v>
      </c>
      <c r="G23" s="89"/>
      <c r="H23" s="89"/>
    </row>
    <row r="24" spans="1:8" x14ac:dyDescent="0.3">
      <c r="A24" s="86">
        <v>1.22</v>
      </c>
      <c r="B24" s="87">
        <v>1.8000000000000002E-2</v>
      </c>
      <c r="C24" s="87">
        <v>0.06</v>
      </c>
      <c r="D24" s="88">
        <v>0.16794754098360654</v>
      </c>
      <c r="E24" s="89">
        <f t="shared" si="0"/>
        <v>0.24594754098360661</v>
      </c>
      <c r="F24" s="89">
        <f t="shared" si="1"/>
        <v>0.25250273224043712</v>
      </c>
      <c r="G24" s="89"/>
      <c r="H24" s="89"/>
    </row>
    <row r="25" spans="1:8" x14ac:dyDescent="0.3">
      <c r="A25" s="86">
        <v>1.23</v>
      </c>
      <c r="B25" s="87">
        <v>1.8000000000000002E-2</v>
      </c>
      <c r="C25" s="87">
        <v>0.06</v>
      </c>
      <c r="D25" s="88">
        <v>0.16219837398373996</v>
      </c>
      <c r="E25" s="89">
        <f t="shared" si="0"/>
        <v>0.24019837398373994</v>
      </c>
      <c r="F25" s="89">
        <f t="shared" si="1"/>
        <v>0.24849322493224937</v>
      </c>
      <c r="G25" s="89"/>
      <c r="H25" s="89"/>
    </row>
    <row r="26" spans="1:8" x14ac:dyDescent="0.3">
      <c r="A26" s="86">
        <v>1.24</v>
      </c>
      <c r="B26" s="87">
        <v>1.8000000000000002E-2</v>
      </c>
      <c r="C26" s="87">
        <v>0.06</v>
      </c>
      <c r="D26" s="88">
        <v>0.15654193548387096</v>
      </c>
      <c r="E26" s="89">
        <f t="shared" si="0"/>
        <v>0.23454193548387109</v>
      </c>
      <c r="F26" s="89">
        <f t="shared" si="1"/>
        <v>0.24454838709677418</v>
      </c>
      <c r="G26" s="89"/>
      <c r="H26" s="89"/>
    </row>
    <row r="27" spans="1:8" x14ac:dyDescent="0.3">
      <c r="A27" s="86">
        <v>1.25</v>
      </c>
      <c r="B27" s="87">
        <v>1.8000000000000002E-2</v>
      </c>
      <c r="C27" s="87">
        <v>0.06</v>
      </c>
      <c r="D27" s="88">
        <v>0.15097600000000003</v>
      </c>
      <c r="E27" s="89">
        <f t="shared" si="0"/>
        <v>0.22897600000000001</v>
      </c>
      <c r="F27" s="89">
        <f t="shared" si="1"/>
        <v>0.24066666666666667</v>
      </c>
      <c r="G27" s="89"/>
      <c r="H27" s="89"/>
    </row>
    <row r="28" spans="1:8" x14ac:dyDescent="0.3">
      <c r="A28" s="86">
        <v>1.26</v>
      </c>
      <c r="B28" s="87">
        <v>1.8000000000000002E-2</v>
      </c>
      <c r="C28" s="87">
        <v>0.06</v>
      </c>
      <c r="D28" s="88">
        <v>0.14549841269841268</v>
      </c>
      <c r="E28" s="89">
        <f t="shared" si="0"/>
        <v>0.22349841269841281</v>
      </c>
      <c r="F28" s="89">
        <f t="shared" si="1"/>
        <v>0.23684656084656086</v>
      </c>
      <c r="G28" s="89"/>
      <c r="H28" s="89"/>
    </row>
    <row r="29" spans="1:8" x14ac:dyDescent="0.3">
      <c r="A29" s="86">
        <v>1.27</v>
      </c>
      <c r="B29" s="87">
        <v>1.8000000000000002E-2</v>
      </c>
      <c r="C29" s="87">
        <v>0.06</v>
      </c>
      <c r="D29" s="88">
        <v>0.14010708661417323</v>
      </c>
      <c r="E29" s="89">
        <f t="shared" si="0"/>
        <v>0.21810708661417322</v>
      </c>
      <c r="F29" s="89">
        <f t="shared" si="1"/>
        <v>0.23308661417322837</v>
      </c>
      <c r="G29" s="89"/>
      <c r="H29" s="89"/>
    </row>
    <row r="30" spans="1:8" x14ac:dyDescent="0.3">
      <c r="A30" s="86">
        <v>1.28</v>
      </c>
      <c r="B30" s="87">
        <v>1.8000000000000002E-2</v>
      </c>
      <c r="C30" s="87">
        <v>0.06</v>
      </c>
      <c r="D30" s="88">
        <v>0.13479999999999986</v>
      </c>
      <c r="E30" s="89">
        <f t="shared" si="0"/>
        <v>0.21279999999999999</v>
      </c>
      <c r="F30" s="89">
        <f t="shared" si="1"/>
        <v>0.22938541666666667</v>
      </c>
      <c r="G30" s="89"/>
      <c r="H30" s="89"/>
    </row>
    <row r="31" spans="1:8" x14ac:dyDescent="0.3">
      <c r="A31" s="86">
        <v>1.29</v>
      </c>
      <c r="B31" s="87">
        <v>1.8000000000000002E-2</v>
      </c>
      <c r="C31" s="87">
        <v>0.06</v>
      </c>
      <c r="D31" s="88">
        <v>0.12957519379844951</v>
      </c>
      <c r="E31" s="89">
        <f t="shared" si="0"/>
        <v>0.20757519379844963</v>
      </c>
      <c r="F31" s="89">
        <f t="shared" si="1"/>
        <v>0.22574160206718344</v>
      </c>
      <c r="G31" s="89"/>
      <c r="H31" s="89"/>
    </row>
    <row r="32" spans="1:8" x14ac:dyDescent="0.3">
      <c r="A32" s="86">
        <v>1.3</v>
      </c>
      <c r="B32" s="87">
        <v>1.8000000000000002E-2</v>
      </c>
      <c r="C32" s="87">
        <v>0.06</v>
      </c>
      <c r="D32" s="88">
        <v>0.12443076923076929</v>
      </c>
      <c r="E32" s="89">
        <f t="shared" si="0"/>
        <v>0.20243076923076928</v>
      </c>
      <c r="F32" s="89">
        <f t="shared" si="1"/>
        <v>0.22215384615384612</v>
      </c>
      <c r="G32" s="89"/>
      <c r="H32" s="89"/>
    </row>
    <row r="33" spans="1:8" x14ac:dyDescent="0.3">
      <c r="A33" s="86">
        <v>1.31</v>
      </c>
      <c r="B33" s="87">
        <v>1.8000000000000002E-2</v>
      </c>
      <c r="C33" s="87">
        <v>0.06</v>
      </c>
      <c r="D33" s="88">
        <v>0.11936488549618322</v>
      </c>
      <c r="E33" s="89">
        <f t="shared" si="0"/>
        <v>0.19736488549618322</v>
      </c>
      <c r="F33" s="89">
        <f t="shared" si="1"/>
        <v>0.21862086513994908</v>
      </c>
      <c r="G33" s="89"/>
      <c r="H33" s="89"/>
    </row>
    <row r="34" spans="1:8" x14ac:dyDescent="0.3">
      <c r="A34" s="86">
        <v>1.32</v>
      </c>
      <c r="B34" s="87">
        <v>1.8000000000000002E-2</v>
      </c>
      <c r="C34" s="87">
        <v>0.06</v>
      </c>
      <c r="D34" s="88">
        <v>0.1143757575757576</v>
      </c>
      <c r="E34" s="89">
        <f t="shared" si="0"/>
        <v>0.19237575757575759</v>
      </c>
      <c r="F34" s="89">
        <f t="shared" si="1"/>
        <v>0.21514141414141411</v>
      </c>
      <c r="G34" s="89"/>
      <c r="H34" s="89"/>
    </row>
    <row r="35" spans="1:8" x14ac:dyDescent="0.3">
      <c r="A35" s="86">
        <v>1.33</v>
      </c>
      <c r="B35" s="87">
        <v>1.8000000000000002E-2</v>
      </c>
      <c r="C35" s="87">
        <v>0.06</v>
      </c>
      <c r="D35" s="88">
        <v>0.10946165413533833</v>
      </c>
      <c r="E35" s="89">
        <f t="shared" si="0"/>
        <v>0.18746165413533833</v>
      </c>
      <c r="F35" s="89">
        <f t="shared" si="1"/>
        <v>0.21171428571428572</v>
      </c>
      <c r="G35" s="89"/>
      <c r="H35" s="89"/>
    </row>
    <row r="36" spans="1:8" x14ac:dyDescent="0.3">
      <c r="A36" s="86">
        <v>1.34</v>
      </c>
      <c r="B36" s="87">
        <v>1.8000000000000002E-2</v>
      </c>
      <c r="C36" s="87">
        <v>0.06</v>
      </c>
      <c r="D36" s="88">
        <v>0.10462089552238789</v>
      </c>
      <c r="E36" s="89">
        <f t="shared" si="0"/>
        <v>0.182620895522388</v>
      </c>
      <c r="F36" s="89">
        <f t="shared" si="1"/>
        <v>0.2083383084577114</v>
      </c>
      <c r="G36" s="89"/>
      <c r="H36" s="89"/>
    </row>
    <row r="37" spans="1:8" x14ac:dyDescent="0.3">
      <c r="A37" s="86">
        <v>1.35</v>
      </c>
      <c r="B37" s="87">
        <v>1.8000000000000002E-2</v>
      </c>
      <c r="C37" s="87">
        <v>0.06</v>
      </c>
      <c r="D37" s="88">
        <v>9.9851851851851831E-2</v>
      </c>
      <c r="E37" s="89">
        <f t="shared" si="0"/>
        <v>0.17785185185185182</v>
      </c>
      <c r="F37" s="89">
        <f t="shared" si="1"/>
        <v>0.2050123456790123</v>
      </c>
      <c r="G37" s="89"/>
      <c r="H37" s="89"/>
    </row>
    <row r="38" spans="1:8" x14ac:dyDescent="0.3">
      <c r="A38" s="86">
        <v>1.36</v>
      </c>
      <c r="B38" s="87">
        <v>1.8000000000000002E-2</v>
      </c>
      <c r="C38" s="87">
        <v>0.06</v>
      </c>
      <c r="D38" s="88">
        <v>9.5152941176470496E-2</v>
      </c>
      <c r="E38" s="89">
        <f t="shared" si="0"/>
        <v>0.17315294117647062</v>
      </c>
      <c r="F38" s="89">
        <f t="shared" si="1"/>
        <v>0.20173529411764704</v>
      </c>
      <c r="G38" s="89"/>
      <c r="H38" s="89"/>
    </row>
    <row r="39" spans="1:8" x14ac:dyDescent="0.3">
      <c r="A39" s="86">
        <v>1.37</v>
      </c>
      <c r="B39" s="87">
        <v>1.8000000000000002E-2</v>
      </c>
      <c r="C39" s="87">
        <v>0.06</v>
      </c>
      <c r="D39" s="88">
        <v>9.0522627737226247E-2</v>
      </c>
      <c r="E39" s="89">
        <f t="shared" si="0"/>
        <v>0.16852262773722623</v>
      </c>
      <c r="F39" s="89">
        <f t="shared" si="1"/>
        <v>0.19850608272506076</v>
      </c>
      <c r="G39" s="89"/>
      <c r="H39" s="89"/>
    </row>
    <row r="40" spans="1:8" x14ac:dyDescent="0.3">
      <c r="A40" s="86">
        <v>1.38</v>
      </c>
      <c r="B40" s="87">
        <v>1.8000000000000002E-2</v>
      </c>
      <c r="C40" s="87">
        <v>0.06</v>
      </c>
      <c r="D40" s="88">
        <v>8.5959420289855232E-2</v>
      </c>
      <c r="E40" s="89">
        <f t="shared" si="0"/>
        <v>0.16395942028985522</v>
      </c>
      <c r="F40" s="89">
        <f t="shared" si="1"/>
        <v>0.19532367149758456</v>
      </c>
      <c r="G40" s="89"/>
      <c r="H40" s="89"/>
    </row>
    <row r="41" spans="1:8" x14ac:dyDescent="0.3">
      <c r="A41" s="86">
        <v>1.39</v>
      </c>
      <c r="B41" s="87">
        <v>1.8000000000000002E-2</v>
      </c>
      <c r="C41" s="87">
        <v>0.06</v>
      </c>
      <c r="D41" s="88">
        <v>8.1461870503597211E-2</v>
      </c>
      <c r="E41" s="89">
        <f t="shared" si="0"/>
        <v>0.15946187050359723</v>
      </c>
      <c r="F41" s="89">
        <f t="shared" si="1"/>
        <v>0.19218705035971226</v>
      </c>
      <c r="G41" s="89"/>
      <c r="H41" s="89"/>
    </row>
    <row r="42" spans="1:8" x14ac:dyDescent="0.3">
      <c r="A42" s="86">
        <v>1.4</v>
      </c>
      <c r="B42" s="87">
        <v>1.8000000000000002E-2</v>
      </c>
      <c r="C42" s="87">
        <v>0.06</v>
      </c>
      <c r="D42" s="88">
        <v>7.7028571428571391E-2</v>
      </c>
      <c r="E42" s="89">
        <f t="shared" si="0"/>
        <v>0.15502857142857152</v>
      </c>
      <c r="F42" s="89">
        <f t="shared" si="1"/>
        <v>0.18909523809523812</v>
      </c>
      <c r="G42" s="89"/>
      <c r="H42" s="89"/>
    </row>
    <row r="43" spans="1:8" x14ac:dyDescent="0.3">
      <c r="A43" s="86">
        <v>1.41</v>
      </c>
      <c r="B43" s="87">
        <v>1.8000000000000002E-2</v>
      </c>
      <c r="C43" s="87">
        <v>0.06</v>
      </c>
      <c r="D43" s="88">
        <v>7.265815602836885E-2</v>
      </c>
      <c r="E43" s="89">
        <f t="shared" si="0"/>
        <v>0.15065815602836885</v>
      </c>
      <c r="F43" s="89">
        <f t="shared" si="1"/>
        <v>0.1860472813238771</v>
      </c>
      <c r="G43" s="89"/>
      <c r="H43" s="89"/>
    </row>
    <row r="44" spans="1:8" x14ac:dyDescent="0.3">
      <c r="A44" s="86">
        <v>1.42</v>
      </c>
      <c r="B44" s="87">
        <v>1.8000000000000002E-2</v>
      </c>
      <c r="C44" s="87">
        <v>0.06</v>
      </c>
      <c r="D44" s="88">
        <v>6.834929577464792E-2</v>
      </c>
      <c r="E44" s="89">
        <f t="shared" si="0"/>
        <v>0.14634929577464792</v>
      </c>
      <c r="F44" s="89">
        <f t="shared" si="1"/>
        <v>0.1830422535211268</v>
      </c>
      <c r="G44" s="89"/>
      <c r="H44" s="89"/>
    </row>
    <row r="45" spans="1:8" x14ac:dyDescent="0.3">
      <c r="A45" s="86">
        <v>1.43</v>
      </c>
      <c r="B45" s="87">
        <v>1.8000000000000002E-2</v>
      </c>
      <c r="C45" s="87">
        <v>0.06</v>
      </c>
      <c r="D45" s="88">
        <v>6.4100699300699227E-2</v>
      </c>
      <c r="E45" s="89">
        <f t="shared" si="0"/>
        <v>0.14210069930069935</v>
      </c>
      <c r="F45" s="89">
        <f t="shared" si="1"/>
        <v>0.1800792540792541</v>
      </c>
      <c r="G45" s="89"/>
      <c r="H45" s="89"/>
    </row>
    <row r="46" spans="1:8" x14ac:dyDescent="0.3">
      <c r="A46" s="86">
        <v>1.44</v>
      </c>
      <c r="B46" s="87">
        <v>1.8000000000000002E-2</v>
      </c>
      <c r="C46" s="87">
        <v>0.06</v>
      </c>
      <c r="D46" s="88">
        <v>5.9911111111111144E-2</v>
      </c>
      <c r="E46" s="89">
        <f t="shared" si="0"/>
        <v>0.13791111111111115</v>
      </c>
      <c r="F46" s="89">
        <f t="shared" si="1"/>
        <v>0.17715740740740743</v>
      </c>
      <c r="G46" s="89"/>
      <c r="H46" s="89"/>
    </row>
    <row r="47" spans="1:8" x14ac:dyDescent="0.3">
      <c r="A47" s="86">
        <v>1.45</v>
      </c>
      <c r="B47" s="87">
        <v>1.8000000000000002E-2</v>
      </c>
      <c r="C47" s="87">
        <v>0.06</v>
      </c>
      <c r="D47" s="88">
        <v>5.5779310344827582E-2</v>
      </c>
      <c r="E47" s="89">
        <f t="shared" si="0"/>
        <v>0.1337793103448276</v>
      </c>
      <c r="F47" s="89">
        <f t="shared" si="1"/>
        <v>0.17427586206896556</v>
      </c>
      <c r="G47" s="89"/>
      <c r="H47" s="89"/>
    </row>
    <row r="48" spans="1:8" x14ac:dyDescent="0.3">
      <c r="A48" s="86">
        <v>1.46</v>
      </c>
      <c r="B48" s="87">
        <v>1.8000000000000002E-2</v>
      </c>
      <c r="C48" s="87">
        <v>0.06</v>
      </c>
      <c r="D48" s="88">
        <v>5.1704109589041189E-2</v>
      </c>
      <c r="E48" s="89">
        <f t="shared" si="0"/>
        <v>0.12970410958904119</v>
      </c>
      <c r="F48" s="89">
        <f t="shared" si="1"/>
        <v>0.17143378995433789</v>
      </c>
      <c r="G48" s="89"/>
      <c r="H48" s="89"/>
    </row>
    <row r="49" spans="1:8" x14ac:dyDescent="0.3">
      <c r="A49" s="86">
        <v>1.47</v>
      </c>
      <c r="B49" s="87">
        <v>1.8000000000000002E-2</v>
      </c>
      <c r="C49" s="87">
        <v>0.06</v>
      </c>
      <c r="D49" s="88">
        <v>4.7684353741496661E-2</v>
      </c>
      <c r="E49" s="89">
        <f t="shared" si="0"/>
        <v>0.12568435374149667</v>
      </c>
      <c r="F49" s="89">
        <f t="shared" si="1"/>
        <v>0.16863038548752837</v>
      </c>
      <c r="G49" s="89"/>
      <c r="H49" s="89"/>
    </row>
    <row r="50" spans="1:8" x14ac:dyDescent="0.3">
      <c r="A50" s="86">
        <v>1.48</v>
      </c>
      <c r="B50" s="87">
        <v>1.8000000000000002E-2</v>
      </c>
      <c r="C50" s="87">
        <v>0.06</v>
      </c>
      <c r="D50" s="88">
        <v>4.3718918918918832E-2</v>
      </c>
      <c r="E50" s="89">
        <f t="shared" si="0"/>
        <v>0.12171891891891895</v>
      </c>
      <c r="F50" s="89">
        <f t="shared" si="1"/>
        <v>0.16586486486486487</v>
      </c>
      <c r="G50" s="89"/>
      <c r="H50" s="89"/>
    </row>
    <row r="51" spans="1:8" x14ac:dyDescent="0.3">
      <c r="A51" s="86">
        <v>1.49</v>
      </c>
      <c r="B51" s="87">
        <v>1.8000000000000002E-2</v>
      </c>
      <c r="C51" s="87">
        <v>0.06</v>
      </c>
      <c r="D51" s="88">
        <v>3.9806711409395977E-2</v>
      </c>
      <c r="E51" s="89">
        <f t="shared" si="0"/>
        <v>0.11780671140939597</v>
      </c>
      <c r="F51" s="89">
        <f t="shared" si="1"/>
        <v>0.16313646532438481</v>
      </c>
      <c r="G51" s="89"/>
      <c r="H51" s="89"/>
    </row>
    <row r="52" spans="1:8" x14ac:dyDescent="0.3">
      <c r="A52" s="86">
        <v>1.5</v>
      </c>
      <c r="B52" s="87">
        <v>1.8000000000000002E-2</v>
      </c>
      <c r="C52" s="87">
        <v>0.06</v>
      </c>
      <c r="D52" s="88">
        <v>3.5946666666666668E-2</v>
      </c>
      <c r="E52" s="89">
        <f t="shared" si="0"/>
        <v>0.11394666666666667</v>
      </c>
      <c r="F52" s="89">
        <f t="shared" si="1"/>
        <v>0.16044444444444447</v>
      </c>
      <c r="G52" s="89"/>
      <c r="H52" s="89"/>
    </row>
    <row r="53" spans="1:8" x14ac:dyDescent="0.3">
      <c r="A53" s="86">
        <v>1.51</v>
      </c>
      <c r="B53" s="87">
        <v>1.8000000000000002E-2</v>
      </c>
      <c r="C53" s="87">
        <v>0.06</v>
      </c>
      <c r="D53" s="88">
        <v>3.2137748344370914E-2</v>
      </c>
      <c r="E53" s="89">
        <f t="shared" si="0"/>
        <v>0.1101377483443709</v>
      </c>
      <c r="F53" s="89">
        <f t="shared" si="1"/>
        <v>0.15778807947019868</v>
      </c>
      <c r="G53" s="89"/>
      <c r="H53" s="89"/>
    </row>
    <row r="54" spans="1:8" x14ac:dyDescent="0.3">
      <c r="A54" s="86">
        <v>1.52</v>
      </c>
      <c r="B54" s="87">
        <v>1.8000000000000002E-2</v>
      </c>
      <c r="C54" s="87">
        <v>0.06</v>
      </c>
      <c r="D54" s="88">
        <v>2.8378947368421146E-2</v>
      </c>
      <c r="E54" s="89">
        <f t="shared" si="0"/>
        <v>0.10637894736842102</v>
      </c>
      <c r="F54" s="89">
        <f t="shared" si="1"/>
        <v>0.15516666666666665</v>
      </c>
      <c r="G54" s="89"/>
      <c r="H54" s="89"/>
    </row>
    <row r="55" spans="1:8" x14ac:dyDescent="0.3">
      <c r="A55" s="86">
        <v>1.53</v>
      </c>
      <c r="B55" s="87">
        <v>1.8000000000000002E-2</v>
      </c>
      <c r="C55" s="87">
        <v>0.06</v>
      </c>
      <c r="D55" s="88">
        <v>2.4669281045751668E-2</v>
      </c>
      <c r="E55" s="89">
        <f t="shared" si="0"/>
        <v>0.10266928104575167</v>
      </c>
      <c r="F55" s="89">
        <f t="shared" si="1"/>
        <v>0.15257952069716774</v>
      </c>
      <c r="G55" s="89"/>
      <c r="H55" s="89"/>
    </row>
    <row r="56" spans="1:8" x14ac:dyDescent="0.3">
      <c r="A56" s="86">
        <v>1.54</v>
      </c>
      <c r="B56" s="87">
        <v>1.8000000000000002E-2</v>
      </c>
      <c r="C56" s="87">
        <v>0.06</v>
      </c>
      <c r="D56" s="88">
        <v>2.1007792207792159E-2</v>
      </c>
      <c r="E56" s="89">
        <f t="shared" si="0"/>
        <v>9.9007792207792267E-2</v>
      </c>
      <c r="F56" s="89">
        <f t="shared" si="1"/>
        <v>0.15002597402597403</v>
      </c>
      <c r="G56" s="89"/>
      <c r="H56" s="89"/>
    </row>
    <row r="57" spans="1:8" x14ac:dyDescent="0.3">
      <c r="A57" s="86">
        <v>1.55</v>
      </c>
      <c r="B57" s="87">
        <v>1.8000000000000002E-2</v>
      </c>
      <c r="C57" s="87">
        <v>0.06</v>
      </c>
      <c r="D57" s="88">
        <v>1.7393548387096759E-2</v>
      </c>
      <c r="E57" s="89">
        <f t="shared" si="0"/>
        <v>9.5393548387096766E-2</v>
      </c>
      <c r="F57" s="89">
        <f t="shared" si="1"/>
        <v>0.147505376344086</v>
      </c>
      <c r="G57" s="89"/>
      <c r="H57" s="89"/>
    </row>
    <row r="58" spans="1:8" x14ac:dyDescent="0.3">
      <c r="A58" s="86">
        <v>1.56</v>
      </c>
      <c r="B58" s="87">
        <v>1.8000000000000002E-2</v>
      </c>
      <c r="C58" s="87">
        <v>0.06</v>
      </c>
      <c r="D58" s="88">
        <v>1.3825641025640979E-2</v>
      </c>
      <c r="E58" s="89">
        <f t="shared" si="0"/>
        <v>9.18256410256411E-2</v>
      </c>
      <c r="F58" s="89">
        <f t="shared" si="1"/>
        <v>0.14501709401709398</v>
      </c>
      <c r="G58" s="89"/>
      <c r="H58" s="89"/>
    </row>
    <row r="59" spans="1:8" x14ac:dyDescent="0.3">
      <c r="A59" s="86">
        <v>1.57</v>
      </c>
      <c r="B59" s="87">
        <v>1.8000000000000002E-2</v>
      </c>
      <c r="C59" s="87">
        <v>0.06</v>
      </c>
      <c r="D59" s="88">
        <v>1.0303184713375794E-2</v>
      </c>
      <c r="E59" s="89">
        <f t="shared" si="0"/>
        <v>8.8303184713375796E-2</v>
      </c>
      <c r="F59" s="89">
        <f t="shared" si="1"/>
        <v>0.1425605095541401</v>
      </c>
      <c r="G59" s="89"/>
      <c r="H59" s="89"/>
    </row>
    <row r="60" spans="1:8" x14ac:dyDescent="0.3">
      <c r="A60" s="86">
        <v>1.58</v>
      </c>
      <c r="B60" s="87">
        <v>1.8000000000000002E-2</v>
      </c>
      <c r="C60" s="87">
        <v>0.06</v>
      </c>
      <c r="D60" s="88">
        <v>6.82531645569624E-3</v>
      </c>
      <c r="E60" s="89">
        <f t="shared" si="0"/>
        <v>8.4825316455696242E-2</v>
      </c>
      <c r="F60" s="89">
        <f t="shared" si="1"/>
        <v>0.14013502109704642</v>
      </c>
      <c r="G60" s="89"/>
      <c r="H60" s="89"/>
    </row>
    <row r="61" spans="1:8" x14ac:dyDescent="0.3">
      <c r="A61" s="86">
        <v>1.59</v>
      </c>
      <c r="B61" s="87">
        <v>1.8000000000000002E-2</v>
      </c>
      <c r="C61" s="87">
        <v>0.06</v>
      </c>
      <c r="D61" s="88">
        <v>3.3911949685534585E-3</v>
      </c>
      <c r="E61" s="89">
        <f t="shared" si="0"/>
        <v>8.139119496855346E-2</v>
      </c>
      <c r="F61" s="89">
        <f t="shared" si="1"/>
        <v>0.13774004192872114</v>
      </c>
      <c r="G61" s="89"/>
      <c r="H61" s="89"/>
    </row>
    <row r="62" spans="1:8" x14ac:dyDescent="0.3">
      <c r="A62" s="86">
        <v>1.6</v>
      </c>
      <c r="B62" s="87">
        <v>1.8000000000000002E-2</v>
      </c>
      <c r="C62" s="87">
        <v>0.06</v>
      </c>
      <c r="D62" s="88">
        <v>0</v>
      </c>
      <c r="E62" s="89">
        <f t="shared" si="0"/>
        <v>7.8E-2</v>
      </c>
      <c r="F62" s="89">
        <f t="shared" si="1"/>
        <v>0.135375</v>
      </c>
      <c r="G62" s="89"/>
      <c r="H62" s="89"/>
    </row>
    <row r="63" spans="1:8" x14ac:dyDescent="0.3">
      <c r="A63" s="86">
        <v>1.61</v>
      </c>
      <c r="B63" s="87">
        <v>1.8000000000000002E-2</v>
      </c>
      <c r="C63" s="87">
        <v>0.06</v>
      </c>
      <c r="D63" s="88">
        <v>0</v>
      </c>
      <c r="E63" s="89">
        <f t="shared" si="0"/>
        <v>7.8E-2</v>
      </c>
      <c r="F63" s="89">
        <f t="shared" si="1"/>
        <v>0.13303933747412003</v>
      </c>
      <c r="G63" s="89"/>
      <c r="H63" s="89"/>
    </row>
    <row r="64" spans="1:8" x14ac:dyDescent="0.3">
      <c r="A64" s="86">
        <v>1.62</v>
      </c>
      <c r="B64" s="87">
        <v>1.8000000000000002E-2</v>
      </c>
      <c r="C64" s="87">
        <v>0.06</v>
      </c>
      <c r="D64" s="88">
        <v>0</v>
      </c>
      <c r="E64" s="89">
        <f t="shared" si="0"/>
        <v>7.8E-2</v>
      </c>
      <c r="F64" s="89">
        <f t="shared" si="1"/>
        <v>0.13073251028806585</v>
      </c>
      <c r="G64" s="89"/>
      <c r="H64" s="89"/>
    </row>
    <row r="65" spans="1:8" x14ac:dyDescent="0.3">
      <c r="A65" s="86">
        <v>1.63</v>
      </c>
      <c r="B65" s="87">
        <v>1.8000000000000002E-2</v>
      </c>
      <c r="C65" s="87">
        <v>0.06</v>
      </c>
      <c r="D65" s="88">
        <v>0</v>
      </c>
      <c r="E65" s="89">
        <f t="shared" si="0"/>
        <v>7.8E-2</v>
      </c>
      <c r="F65" s="89">
        <f t="shared" si="1"/>
        <v>0.12845398773006136</v>
      </c>
      <c r="G65" s="89"/>
      <c r="H65" s="89"/>
    </row>
    <row r="66" spans="1:8" x14ac:dyDescent="0.3">
      <c r="A66" s="86">
        <v>1.64</v>
      </c>
      <c r="B66" s="87">
        <v>1.8000000000000002E-2</v>
      </c>
      <c r="C66" s="87">
        <v>0.06</v>
      </c>
      <c r="D66" s="88">
        <v>0</v>
      </c>
      <c r="E66" s="89">
        <f t="shared" si="0"/>
        <v>7.8E-2</v>
      </c>
      <c r="F66" s="89">
        <f t="shared" si="1"/>
        <v>0.12620325203252034</v>
      </c>
      <c r="G66" s="89"/>
      <c r="H66" s="89"/>
    </row>
    <row r="67" spans="1:8" x14ac:dyDescent="0.3">
      <c r="A67" s="86">
        <v>1.65</v>
      </c>
      <c r="B67" s="87">
        <v>1.8000000000000002E-2</v>
      </c>
      <c r="C67" s="87">
        <v>0.06</v>
      </c>
      <c r="D67" s="88">
        <v>0</v>
      </c>
      <c r="E67" s="89">
        <f t="shared" ref="E67:E130" si="2">MAX(0,(0.32352/0.6)*(1.6/$A67-1))+$B67+$C67</f>
        <v>7.8E-2</v>
      </c>
      <c r="F67" s="89">
        <f t="shared" ref="F67:F130" si="3">MAX(0,(0.361/1.5)*(2.5/$A67-1))</f>
        <v>0.12397979797979798</v>
      </c>
      <c r="G67" s="89"/>
      <c r="H67" s="89"/>
    </row>
    <row r="68" spans="1:8" x14ac:dyDescent="0.3">
      <c r="A68" s="86">
        <v>1.66</v>
      </c>
      <c r="B68" s="87">
        <v>1.8000000000000002E-2</v>
      </c>
      <c r="C68" s="87">
        <v>0.06</v>
      </c>
      <c r="D68" s="88">
        <v>0</v>
      </c>
      <c r="E68" s="89">
        <f t="shared" si="2"/>
        <v>7.8E-2</v>
      </c>
      <c r="F68" s="89">
        <f t="shared" si="3"/>
        <v>0.12178313253012051</v>
      </c>
      <c r="G68" s="89"/>
      <c r="H68" s="89"/>
    </row>
    <row r="69" spans="1:8" x14ac:dyDescent="0.3">
      <c r="A69" s="86">
        <v>1.67</v>
      </c>
      <c r="B69" s="87">
        <v>1.8000000000000002E-2</v>
      </c>
      <c r="C69" s="87">
        <v>0.06</v>
      </c>
      <c r="D69" s="88">
        <v>0</v>
      </c>
      <c r="E69" s="89">
        <f t="shared" si="2"/>
        <v>7.8E-2</v>
      </c>
      <c r="F69" s="89">
        <f t="shared" si="3"/>
        <v>0.11961277445109782</v>
      </c>
      <c r="G69" s="89"/>
      <c r="H69" s="89"/>
    </row>
    <row r="70" spans="1:8" x14ac:dyDescent="0.3">
      <c r="A70" s="86">
        <v>1.68</v>
      </c>
      <c r="B70" s="87">
        <v>1.8000000000000002E-2</v>
      </c>
      <c r="C70" s="87">
        <v>0.06</v>
      </c>
      <c r="D70" s="88">
        <v>0</v>
      </c>
      <c r="E70" s="89">
        <f t="shared" si="2"/>
        <v>7.8E-2</v>
      </c>
      <c r="F70" s="89">
        <f t="shared" si="3"/>
        <v>0.11746825396825399</v>
      </c>
      <c r="G70" s="89"/>
      <c r="H70" s="89"/>
    </row>
    <row r="71" spans="1:8" x14ac:dyDescent="0.3">
      <c r="A71" s="86">
        <v>1.69</v>
      </c>
      <c r="B71" s="87">
        <v>1.8000000000000002E-2</v>
      </c>
      <c r="C71" s="87">
        <v>0.06</v>
      </c>
      <c r="D71" s="88">
        <v>0</v>
      </c>
      <c r="E71" s="89">
        <f t="shared" si="2"/>
        <v>7.8E-2</v>
      </c>
      <c r="F71" s="89">
        <f t="shared" si="3"/>
        <v>0.1153491124260355</v>
      </c>
      <c r="G71" s="89"/>
      <c r="H71" s="89"/>
    </row>
    <row r="72" spans="1:8" x14ac:dyDescent="0.3">
      <c r="A72" s="86">
        <v>1.7</v>
      </c>
      <c r="B72" s="87">
        <v>1.8000000000000002E-2</v>
      </c>
      <c r="C72" s="87">
        <v>0.06</v>
      </c>
      <c r="D72" s="88">
        <v>0</v>
      </c>
      <c r="E72" s="89">
        <f t="shared" si="2"/>
        <v>7.8E-2</v>
      </c>
      <c r="F72" s="89">
        <f t="shared" si="3"/>
        <v>0.11325490196078435</v>
      </c>
      <c r="G72" s="89"/>
      <c r="H72" s="89"/>
    </row>
    <row r="73" spans="1:8" x14ac:dyDescent="0.3">
      <c r="A73" s="86">
        <v>1.71</v>
      </c>
      <c r="B73" s="87">
        <v>1.8000000000000002E-2</v>
      </c>
      <c r="C73" s="87">
        <v>0.06</v>
      </c>
      <c r="D73" s="88">
        <v>0</v>
      </c>
      <c r="E73" s="89">
        <f t="shared" si="2"/>
        <v>7.8E-2</v>
      </c>
      <c r="F73" s="89">
        <f t="shared" si="3"/>
        <v>0.11118518518518519</v>
      </c>
      <c r="G73" s="89"/>
      <c r="H73" s="89"/>
    </row>
    <row r="74" spans="1:8" x14ac:dyDescent="0.3">
      <c r="A74" s="86">
        <v>1.72</v>
      </c>
      <c r="B74" s="87">
        <v>1.8000000000000002E-2</v>
      </c>
      <c r="C74" s="87">
        <v>0.06</v>
      </c>
      <c r="D74" s="88">
        <v>0</v>
      </c>
      <c r="E74" s="89">
        <f t="shared" si="2"/>
        <v>7.8E-2</v>
      </c>
      <c r="F74" s="89">
        <f t="shared" si="3"/>
        <v>0.10913953488372091</v>
      </c>
      <c r="G74" s="89"/>
      <c r="H74" s="89"/>
    </row>
    <row r="75" spans="1:8" x14ac:dyDescent="0.3">
      <c r="A75" s="86">
        <v>1.73</v>
      </c>
      <c r="B75" s="87">
        <v>1.8000000000000002E-2</v>
      </c>
      <c r="C75" s="87">
        <v>0.06</v>
      </c>
      <c r="D75" s="88">
        <v>0</v>
      </c>
      <c r="E75" s="89">
        <f t="shared" si="2"/>
        <v>7.8E-2</v>
      </c>
      <c r="F75" s="89">
        <f t="shared" si="3"/>
        <v>0.1071175337186898</v>
      </c>
      <c r="G75" s="89"/>
      <c r="H75" s="89"/>
    </row>
    <row r="76" spans="1:8" x14ac:dyDescent="0.3">
      <c r="A76" s="86">
        <v>1.74</v>
      </c>
      <c r="B76" s="87">
        <v>1.8000000000000002E-2</v>
      </c>
      <c r="C76" s="87">
        <v>0.06</v>
      </c>
      <c r="D76" s="88">
        <v>0</v>
      </c>
      <c r="E76" s="89">
        <f t="shared" si="2"/>
        <v>7.8E-2</v>
      </c>
      <c r="F76" s="89">
        <f t="shared" si="3"/>
        <v>0.10511877394636013</v>
      </c>
      <c r="G76" s="89"/>
      <c r="H76" s="89"/>
    </row>
    <row r="77" spans="1:8" x14ac:dyDescent="0.3">
      <c r="A77" s="86">
        <v>1.75</v>
      </c>
      <c r="B77" s="87">
        <v>1.8000000000000002E-2</v>
      </c>
      <c r="C77" s="87">
        <v>0.06</v>
      </c>
      <c r="D77" s="88">
        <v>0</v>
      </c>
      <c r="E77" s="89">
        <f t="shared" si="2"/>
        <v>7.8E-2</v>
      </c>
      <c r="F77" s="89">
        <f t="shared" si="3"/>
        <v>0.10314285714285715</v>
      </c>
      <c r="G77" s="89"/>
      <c r="H77" s="89"/>
    </row>
    <row r="78" spans="1:8" x14ac:dyDescent="0.3">
      <c r="A78" s="86">
        <v>1.76</v>
      </c>
      <c r="B78" s="87">
        <v>1.8000000000000002E-2</v>
      </c>
      <c r="C78" s="87">
        <v>0.06</v>
      </c>
      <c r="D78" s="88">
        <v>0</v>
      </c>
      <c r="E78" s="89">
        <f t="shared" si="2"/>
        <v>7.8E-2</v>
      </c>
      <c r="F78" s="89">
        <f t="shared" si="3"/>
        <v>0.10118939393939393</v>
      </c>
      <c r="G78" s="89"/>
      <c r="H78" s="89"/>
    </row>
    <row r="79" spans="1:8" x14ac:dyDescent="0.3">
      <c r="A79" s="86">
        <v>1.77</v>
      </c>
      <c r="B79" s="87">
        <v>1.8000000000000002E-2</v>
      </c>
      <c r="C79" s="87">
        <v>0.06</v>
      </c>
      <c r="D79" s="88">
        <v>0</v>
      </c>
      <c r="E79" s="89">
        <f t="shared" si="2"/>
        <v>7.8E-2</v>
      </c>
      <c r="F79" s="89">
        <f t="shared" si="3"/>
        <v>9.9258003766478364E-2</v>
      </c>
      <c r="G79" s="89"/>
      <c r="H79" s="89"/>
    </row>
    <row r="80" spans="1:8" x14ac:dyDescent="0.3">
      <c r="A80" s="86">
        <v>1.78</v>
      </c>
      <c r="B80" s="87">
        <v>1.8000000000000002E-2</v>
      </c>
      <c r="C80" s="87">
        <v>0.06</v>
      </c>
      <c r="D80" s="88">
        <v>0</v>
      </c>
      <c r="E80" s="89">
        <f t="shared" si="2"/>
        <v>7.8E-2</v>
      </c>
      <c r="F80" s="89">
        <f t="shared" si="3"/>
        <v>9.7348314606741537E-2</v>
      </c>
      <c r="G80" s="89"/>
      <c r="H80" s="89"/>
    </row>
    <row r="81" spans="1:8" x14ac:dyDescent="0.3">
      <c r="A81" s="86">
        <v>1.79</v>
      </c>
      <c r="B81" s="87">
        <v>1.8000000000000002E-2</v>
      </c>
      <c r="C81" s="87">
        <v>0.06</v>
      </c>
      <c r="D81" s="88">
        <v>0</v>
      </c>
      <c r="E81" s="89">
        <f t="shared" si="2"/>
        <v>7.8E-2</v>
      </c>
      <c r="F81" s="89">
        <f t="shared" si="3"/>
        <v>9.5459962756052133E-2</v>
      </c>
      <c r="G81" s="89"/>
      <c r="H81" s="89"/>
    </row>
    <row r="82" spans="1:8" x14ac:dyDescent="0.3">
      <c r="A82" s="86">
        <v>1.8</v>
      </c>
      <c r="B82" s="87">
        <v>1.8000000000000002E-2</v>
      </c>
      <c r="C82" s="87">
        <v>0.06</v>
      </c>
      <c r="D82" s="88">
        <v>0</v>
      </c>
      <c r="E82" s="89">
        <f t="shared" si="2"/>
        <v>7.8E-2</v>
      </c>
      <c r="F82" s="89">
        <f t="shared" si="3"/>
        <v>9.3592592592592574E-2</v>
      </c>
      <c r="G82" s="89"/>
      <c r="H82" s="89"/>
    </row>
    <row r="83" spans="1:8" x14ac:dyDescent="0.3">
      <c r="A83" s="86">
        <v>1.81</v>
      </c>
      <c r="B83" s="87">
        <v>1.8000000000000002E-2</v>
      </c>
      <c r="C83" s="87">
        <v>0.06</v>
      </c>
      <c r="D83" s="88">
        <v>0</v>
      </c>
      <c r="E83" s="89">
        <f t="shared" si="2"/>
        <v>7.8E-2</v>
      </c>
      <c r="F83" s="89">
        <f t="shared" si="3"/>
        <v>9.1745856353591171E-2</v>
      </c>
      <c r="G83" s="89"/>
      <c r="H83" s="89"/>
    </row>
    <row r="84" spans="1:8" x14ac:dyDescent="0.3">
      <c r="A84" s="86">
        <v>1.82</v>
      </c>
      <c r="B84" s="87">
        <v>1.8000000000000002E-2</v>
      </c>
      <c r="C84" s="87">
        <v>0.06</v>
      </c>
      <c r="D84" s="88">
        <v>0</v>
      </c>
      <c r="E84" s="89">
        <f t="shared" si="2"/>
        <v>7.8E-2</v>
      </c>
      <c r="F84" s="89">
        <f t="shared" si="3"/>
        <v>8.9919413919413924E-2</v>
      </c>
      <c r="G84" s="89"/>
      <c r="H84" s="89"/>
    </row>
    <row r="85" spans="1:8" x14ac:dyDescent="0.3">
      <c r="A85" s="86">
        <v>1.83</v>
      </c>
      <c r="B85" s="87">
        <v>1.8000000000000002E-2</v>
      </c>
      <c r="C85" s="87">
        <v>0.06</v>
      </c>
      <c r="D85" s="88">
        <v>0</v>
      </c>
      <c r="E85" s="89">
        <f t="shared" si="2"/>
        <v>7.8E-2</v>
      </c>
      <c r="F85" s="89">
        <f t="shared" si="3"/>
        <v>8.8112932604735877E-2</v>
      </c>
      <c r="G85" s="89"/>
      <c r="H85" s="89"/>
    </row>
    <row r="86" spans="1:8" x14ac:dyDescent="0.3">
      <c r="A86" s="86">
        <v>1.84</v>
      </c>
      <c r="B86" s="87">
        <v>1.8000000000000002E-2</v>
      </c>
      <c r="C86" s="87">
        <v>0.06</v>
      </c>
      <c r="D86" s="88">
        <v>0</v>
      </c>
      <c r="E86" s="89">
        <f t="shared" si="2"/>
        <v>7.8E-2</v>
      </c>
      <c r="F86" s="89">
        <f t="shared" si="3"/>
        <v>8.6326086956521747E-2</v>
      </c>
      <c r="G86" s="89"/>
      <c r="H86" s="89"/>
    </row>
    <row r="87" spans="1:8" x14ac:dyDescent="0.3">
      <c r="A87" s="86">
        <v>1.85</v>
      </c>
      <c r="B87" s="87">
        <v>1.8000000000000002E-2</v>
      </c>
      <c r="C87" s="87">
        <v>0.06</v>
      </c>
      <c r="D87" s="88">
        <v>0</v>
      </c>
      <c r="E87" s="89">
        <f t="shared" si="2"/>
        <v>7.8E-2</v>
      </c>
      <c r="F87" s="89">
        <f t="shared" si="3"/>
        <v>8.4558558558558553E-2</v>
      </c>
      <c r="G87" s="89"/>
      <c r="H87" s="89"/>
    </row>
    <row r="88" spans="1:8" x14ac:dyDescent="0.3">
      <c r="A88" s="86">
        <v>1.86</v>
      </c>
      <c r="B88" s="87">
        <v>1.8000000000000002E-2</v>
      </c>
      <c r="C88" s="87">
        <v>0.06</v>
      </c>
      <c r="D88" s="88">
        <v>0</v>
      </c>
      <c r="E88" s="89">
        <f t="shared" si="2"/>
        <v>7.8E-2</v>
      </c>
      <c r="F88" s="89">
        <f t="shared" si="3"/>
        <v>8.2810035842293891E-2</v>
      </c>
      <c r="G88" s="89"/>
      <c r="H88" s="89"/>
    </row>
    <row r="89" spans="1:8" x14ac:dyDescent="0.3">
      <c r="A89" s="86">
        <v>1.87</v>
      </c>
      <c r="B89" s="87">
        <v>1.8000000000000002E-2</v>
      </c>
      <c r="C89" s="87">
        <v>0.06</v>
      </c>
      <c r="D89" s="88">
        <v>0</v>
      </c>
      <c r="E89" s="89">
        <f t="shared" si="2"/>
        <v>7.8E-2</v>
      </c>
      <c r="F89" s="89">
        <f t="shared" si="3"/>
        <v>8.1080213903743314E-2</v>
      </c>
      <c r="G89" s="89"/>
      <c r="H89" s="89"/>
    </row>
    <row r="90" spans="1:8" x14ac:dyDescent="0.3">
      <c r="A90" s="86">
        <v>1.88</v>
      </c>
      <c r="B90" s="87">
        <v>1.8000000000000002E-2</v>
      </c>
      <c r="C90" s="87">
        <v>0.06</v>
      </c>
      <c r="D90" s="88">
        <v>0</v>
      </c>
      <c r="E90" s="89">
        <f t="shared" si="2"/>
        <v>7.8E-2</v>
      </c>
      <c r="F90" s="89">
        <f t="shared" si="3"/>
        <v>7.9368794326241124E-2</v>
      </c>
      <c r="G90" s="89"/>
      <c r="H90" s="89"/>
    </row>
    <row r="91" spans="1:8" x14ac:dyDescent="0.3">
      <c r="A91" s="86">
        <v>1.89</v>
      </c>
      <c r="B91" s="87">
        <v>1.8000000000000002E-2</v>
      </c>
      <c r="C91" s="87">
        <v>0.06</v>
      </c>
      <c r="D91" s="88">
        <v>0</v>
      </c>
      <c r="E91" s="89">
        <f t="shared" si="2"/>
        <v>7.8E-2</v>
      </c>
      <c r="F91" s="89">
        <f t="shared" si="3"/>
        <v>7.7675485008818351E-2</v>
      </c>
      <c r="G91" s="89"/>
      <c r="H91" s="89"/>
    </row>
    <row r="92" spans="1:8" x14ac:dyDescent="0.3">
      <c r="A92" s="86">
        <v>1.9</v>
      </c>
      <c r="B92" s="87">
        <v>1.8000000000000002E-2</v>
      </c>
      <c r="C92" s="87">
        <v>0.06</v>
      </c>
      <c r="D92" s="88">
        <v>0</v>
      </c>
      <c r="E92" s="89">
        <f t="shared" si="2"/>
        <v>7.8E-2</v>
      </c>
      <c r="F92" s="89">
        <f t="shared" si="3"/>
        <v>7.6000000000000026E-2</v>
      </c>
      <c r="G92" s="89"/>
      <c r="H92" s="89"/>
    </row>
    <row r="93" spans="1:8" x14ac:dyDescent="0.3">
      <c r="A93" s="86">
        <v>1.91</v>
      </c>
      <c r="B93" s="87">
        <v>1.8000000000000002E-2</v>
      </c>
      <c r="C93" s="87">
        <v>0.06</v>
      </c>
      <c r="D93" s="88">
        <v>0</v>
      </c>
      <c r="E93" s="89">
        <f t="shared" si="2"/>
        <v>7.8E-2</v>
      </c>
      <c r="F93" s="89">
        <f t="shared" si="3"/>
        <v>7.4342059336823779E-2</v>
      </c>
      <c r="G93" s="89"/>
      <c r="H93" s="89"/>
    </row>
    <row r="94" spans="1:8" x14ac:dyDescent="0.3">
      <c r="A94" s="86">
        <v>1.92</v>
      </c>
      <c r="B94" s="87">
        <v>1.8000000000000002E-2</v>
      </c>
      <c r="C94" s="87">
        <v>0.06</v>
      </c>
      <c r="D94" s="88">
        <v>0</v>
      </c>
      <c r="E94" s="89">
        <f t="shared" si="2"/>
        <v>7.8E-2</v>
      </c>
      <c r="F94" s="89">
        <f t="shared" si="3"/>
        <v>7.2701388888888926E-2</v>
      </c>
      <c r="G94" s="89"/>
      <c r="H94" s="89"/>
    </row>
    <row r="95" spans="1:8" x14ac:dyDescent="0.3">
      <c r="A95" s="86">
        <v>1.93</v>
      </c>
      <c r="B95" s="87">
        <v>1.8000000000000002E-2</v>
      </c>
      <c r="C95" s="87">
        <v>0.06</v>
      </c>
      <c r="D95" s="88">
        <v>0</v>
      </c>
      <c r="E95" s="89">
        <f t="shared" si="2"/>
        <v>7.8E-2</v>
      </c>
      <c r="F95" s="89">
        <f t="shared" si="3"/>
        <v>7.1077720207253878E-2</v>
      </c>
      <c r="G95" s="89"/>
      <c r="H95" s="89"/>
    </row>
    <row r="96" spans="1:8" x14ac:dyDescent="0.3">
      <c r="A96" s="86">
        <v>1.94</v>
      </c>
      <c r="B96" s="87">
        <v>1.8000000000000002E-2</v>
      </c>
      <c r="C96" s="87">
        <v>0.06</v>
      </c>
      <c r="D96" s="88">
        <v>0</v>
      </c>
      <c r="E96" s="89">
        <f t="shared" si="2"/>
        <v>7.8E-2</v>
      </c>
      <c r="F96" s="89">
        <f t="shared" si="3"/>
        <v>6.9470790378006894E-2</v>
      </c>
      <c r="G96" s="89"/>
      <c r="H96" s="89"/>
    </row>
    <row r="97" spans="1:8" x14ac:dyDescent="0.3">
      <c r="A97" s="86">
        <v>1.95</v>
      </c>
      <c r="B97" s="87">
        <v>1.8000000000000002E-2</v>
      </c>
      <c r="C97" s="87">
        <v>0.06</v>
      </c>
      <c r="D97" s="88">
        <v>0</v>
      </c>
      <c r="E97" s="89">
        <f t="shared" si="2"/>
        <v>7.8E-2</v>
      </c>
      <c r="F97" s="89">
        <f t="shared" si="3"/>
        <v>6.7880341880341907E-2</v>
      </c>
      <c r="G97" s="89"/>
      <c r="H97" s="89"/>
    </row>
    <row r="98" spans="1:8" x14ac:dyDescent="0.3">
      <c r="A98" s="86">
        <v>1.96</v>
      </c>
      <c r="B98" s="87">
        <v>1.8000000000000002E-2</v>
      </c>
      <c r="C98" s="87">
        <v>0.06</v>
      </c>
      <c r="D98" s="88">
        <v>0</v>
      </c>
      <c r="E98" s="89">
        <f t="shared" si="2"/>
        <v>7.8E-2</v>
      </c>
      <c r="F98" s="89">
        <f t="shared" si="3"/>
        <v>6.6306122448979585E-2</v>
      </c>
      <c r="G98" s="89"/>
      <c r="H98" s="89"/>
    </row>
    <row r="99" spans="1:8" x14ac:dyDescent="0.3">
      <c r="A99" s="86">
        <v>1.97</v>
      </c>
      <c r="B99" s="87">
        <v>1.8000000000000002E-2</v>
      </c>
      <c r="C99" s="87">
        <v>0.06</v>
      </c>
      <c r="D99" s="88">
        <v>0</v>
      </c>
      <c r="E99" s="89">
        <f t="shared" si="2"/>
        <v>7.8E-2</v>
      </c>
      <c r="F99" s="89">
        <f t="shared" si="3"/>
        <v>6.474788494077835E-2</v>
      </c>
      <c r="G99" s="89"/>
      <c r="H99" s="89"/>
    </row>
    <row r="100" spans="1:8" x14ac:dyDescent="0.3">
      <c r="A100" s="86">
        <v>1.98</v>
      </c>
      <c r="B100" s="87">
        <v>1.8000000000000002E-2</v>
      </c>
      <c r="C100" s="87">
        <v>0.06</v>
      </c>
      <c r="D100" s="88">
        <v>0</v>
      </c>
      <c r="E100" s="89">
        <f t="shared" si="2"/>
        <v>7.8E-2</v>
      </c>
      <c r="F100" s="89">
        <f t="shared" si="3"/>
        <v>6.3205387205387181E-2</v>
      </c>
      <c r="G100" s="89"/>
      <c r="H100" s="89"/>
    </row>
    <row r="101" spans="1:8" x14ac:dyDescent="0.3">
      <c r="A101" s="86">
        <v>1.99</v>
      </c>
      <c r="B101" s="87">
        <v>1.8000000000000002E-2</v>
      </c>
      <c r="C101" s="87">
        <v>0.06</v>
      </c>
      <c r="D101" s="88">
        <v>0</v>
      </c>
      <c r="E101" s="89">
        <f t="shared" si="2"/>
        <v>7.8E-2</v>
      </c>
      <c r="F101" s="89">
        <f t="shared" si="3"/>
        <v>6.1678391959799024E-2</v>
      </c>
      <c r="G101" s="89"/>
      <c r="H101" s="89"/>
    </row>
    <row r="102" spans="1:8" x14ac:dyDescent="0.3">
      <c r="A102" s="86">
        <v>2</v>
      </c>
      <c r="B102" s="87">
        <v>1.8000000000000002E-2</v>
      </c>
      <c r="C102" s="87">
        <v>0.06</v>
      </c>
      <c r="D102" s="88">
        <v>0</v>
      </c>
      <c r="E102" s="89">
        <f t="shared" si="2"/>
        <v>7.8E-2</v>
      </c>
      <c r="F102" s="89">
        <f t="shared" si="3"/>
        <v>6.0166666666666667E-2</v>
      </c>
      <c r="G102" s="89"/>
      <c r="H102" s="89"/>
    </row>
    <row r="103" spans="1:8" x14ac:dyDescent="0.3">
      <c r="A103" s="86">
        <v>2.0099999999999998</v>
      </c>
      <c r="B103" s="87">
        <v>1.8000000000000002E-2</v>
      </c>
      <c r="C103" s="87">
        <v>0.06</v>
      </c>
      <c r="D103" s="88">
        <v>0</v>
      </c>
      <c r="E103" s="89">
        <f t="shared" si="2"/>
        <v>7.8E-2</v>
      </c>
      <c r="F103" s="89">
        <f t="shared" si="3"/>
        <v>5.8669983416252097E-2</v>
      </c>
      <c r="G103" s="89"/>
      <c r="H103" s="89"/>
    </row>
    <row r="104" spans="1:8" x14ac:dyDescent="0.3">
      <c r="A104" s="86">
        <v>2.02</v>
      </c>
      <c r="B104" s="87">
        <v>1.8000000000000002E-2</v>
      </c>
      <c r="C104" s="87">
        <v>0.06</v>
      </c>
      <c r="D104" s="88">
        <v>0</v>
      </c>
      <c r="E104" s="89">
        <f t="shared" si="2"/>
        <v>7.8E-2</v>
      </c>
      <c r="F104" s="89">
        <f t="shared" si="3"/>
        <v>5.7188118811881183E-2</v>
      </c>
      <c r="G104" s="89"/>
      <c r="H104" s="89"/>
    </row>
    <row r="105" spans="1:8" x14ac:dyDescent="0.3">
      <c r="A105" s="86">
        <v>2.0299999999999998</v>
      </c>
      <c r="B105" s="87">
        <v>1.8000000000000002E-2</v>
      </c>
      <c r="C105" s="87">
        <v>0.06</v>
      </c>
      <c r="D105" s="88">
        <v>0</v>
      </c>
      <c r="E105" s="89">
        <f t="shared" si="2"/>
        <v>7.8E-2</v>
      </c>
      <c r="F105" s="89">
        <f t="shared" si="3"/>
        <v>5.5720853858784905E-2</v>
      </c>
      <c r="G105" s="89"/>
      <c r="H105" s="89"/>
    </row>
    <row r="106" spans="1:8" x14ac:dyDescent="0.3">
      <c r="A106" s="86">
        <v>2.04</v>
      </c>
      <c r="B106" s="87">
        <v>1.8000000000000002E-2</v>
      </c>
      <c r="C106" s="87">
        <v>0.06</v>
      </c>
      <c r="D106" s="88">
        <v>0</v>
      </c>
      <c r="E106" s="89">
        <f t="shared" si="2"/>
        <v>7.8E-2</v>
      </c>
      <c r="F106" s="89">
        <f t="shared" si="3"/>
        <v>5.426797385620917E-2</v>
      </c>
      <c r="G106" s="89"/>
      <c r="H106" s="89"/>
    </row>
    <row r="107" spans="1:8" x14ac:dyDescent="0.3">
      <c r="A107" s="86">
        <v>2.0499999999999998</v>
      </c>
      <c r="B107" s="87">
        <v>1.8000000000000002E-2</v>
      </c>
      <c r="C107" s="87">
        <v>0.06</v>
      </c>
      <c r="D107" s="88">
        <v>0</v>
      </c>
      <c r="E107" s="89">
        <f t="shared" si="2"/>
        <v>7.8E-2</v>
      </c>
      <c r="F107" s="89">
        <f t="shared" si="3"/>
        <v>5.2829268292682974E-2</v>
      </c>
      <c r="G107" s="89"/>
      <c r="H107" s="89"/>
    </row>
    <row r="108" spans="1:8" x14ac:dyDescent="0.3">
      <c r="A108" s="86">
        <v>2.06</v>
      </c>
      <c r="B108" s="87">
        <v>1.8000000000000002E-2</v>
      </c>
      <c r="C108" s="87">
        <v>0.06</v>
      </c>
      <c r="D108" s="88">
        <v>0</v>
      </c>
      <c r="E108" s="89">
        <f t="shared" si="2"/>
        <v>7.8E-2</v>
      </c>
      <c r="F108" s="89">
        <f t="shared" si="3"/>
        <v>5.1404530744336548E-2</v>
      </c>
      <c r="G108" s="89"/>
      <c r="H108" s="89"/>
    </row>
    <row r="109" spans="1:8" x14ac:dyDescent="0.3">
      <c r="A109" s="86">
        <v>2.0699999999999998</v>
      </c>
      <c r="B109" s="87">
        <v>1.8000000000000002E-2</v>
      </c>
      <c r="C109" s="87">
        <v>0.06</v>
      </c>
      <c r="D109" s="88">
        <v>0</v>
      </c>
      <c r="E109" s="89">
        <f t="shared" si="2"/>
        <v>7.8E-2</v>
      </c>
      <c r="F109" s="89">
        <f t="shared" si="3"/>
        <v>4.9993558776167478E-2</v>
      </c>
      <c r="G109" s="89"/>
      <c r="H109" s="89"/>
    </row>
    <row r="110" spans="1:8" x14ac:dyDescent="0.3">
      <c r="A110" s="86">
        <v>2.08</v>
      </c>
      <c r="B110" s="87">
        <v>1.8000000000000002E-2</v>
      </c>
      <c r="C110" s="87">
        <v>0.06</v>
      </c>
      <c r="D110" s="88">
        <v>0</v>
      </c>
      <c r="E110" s="89">
        <f t="shared" si="2"/>
        <v>7.8E-2</v>
      </c>
      <c r="F110" s="89">
        <f t="shared" si="3"/>
        <v>4.8596153846153831E-2</v>
      </c>
      <c r="G110" s="89"/>
      <c r="H110" s="89"/>
    </row>
    <row r="111" spans="1:8" x14ac:dyDescent="0.3">
      <c r="A111" s="86">
        <v>2.09</v>
      </c>
      <c r="B111" s="87">
        <v>1.8000000000000002E-2</v>
      </c>
      <c r="C111" s="87">
        <v>0.06</v>
      </c>
      <c r="D111" s="88">
        <v>0</v>
      </c>
      <c r="E111" s="89">
        <f t="shared" si="2"/>
        <v>7.8E-2</v>
      </c>
      <c r="F111" s="89">
        <f t="shared" si="3"/>
        <v>4.7212121212121219E-2</v>
      </c>
      <c r="G111" s="89"/>
      <c r="H111" s="89"/>
    </row>
    <row r="112" spans="1:8" x14ac:dyDescent="0.3">
      <c r="A112" s="86">
        <v>2.1</v>
      </c>
      <c r="B112" s="87">
        <v>1.8000000000000002E-2</v>
      </c>
      <c r="C112" s="87">
        <v>0.06</v>
      </c>
      <c r="D112" s="88">
        <v>0</v>
      </c>
      <c r="E112" s="89">
        <f t="shared" si="2"/>
        <v>7.8E-2</v>
      </c>
      <c r="F112" s="89">
        <f t="shared" si="3"/>
        <v>4.5841269841269836E-2</v>
      </c>
      <c r="G112" s="89"/>
      <c r="H112" s="89"/>
    </row>
    <row r="113" spans="1:8" x14ac:dyDescent="0.3">
      <c r="A113" s="86">
        <v>2.11</v>
      </c>
      <c r="B113" s="87">
        <v>1.8000000000000002E-2</v>
      </c>
      <c r="C113" s="87">
        <v>0.06</v>
      </c>
      <c r="D113" s="88">
        <v>0</v>
      </c>
      <c r="E113" s="89">
        <f t="shared" si="2"/>
        <v>7.8E-2</v>
      </c>
      <c r="F113" s="89">
        <f t="shared" si="3"/>
        <v>4.4483412322274887E-2</v>
      </c>
      <c r="G113" s="89"/>
      <c r="H113" s="89"/>
    </row>
    <row r="114" spans="1:8" x14ac:dyDescent="0.3">
      <c r="A114" s="86">
        <v>2.12</v>
      </c>
      <c r="B114" s="87">
        <v>1.8000000000000002E-2</v>
      </c>
      <c r="C114" s="87">
        <v>0.06</v>
      </c>
      <c r="D114" s="88">
        <v>0</v>
      </c>
      <c r="E114" s="89">
        <f t="shared" si="2"/>
        <v>7.8E-2</v>
      </c>
      <c r="F114" s="89">
        <f t="shared" si="3"/>
        <v>4.3138364779874178E-2</v>
      </c>
      <c r="G114" s="89"/>
      <c r="H114" s="89"/>
    </row>
    <row r="115" spans="1:8" x14ac:dyDescent="0.3">
      <c r="A115" s="86">
        <v>2.13</v>
      </c>
      <c r="B115" s="87">
        <v>1.8000000000000002E-2</v>
      </c>
      <c r="C115" s="87">
        <v>0.06</v>
      </c>
      <c r="D115" s="88">
        <v>0</v>
      </c>
      <c r="E115" s="89">
        <f t="shared" si="2"/>
        <v>7.8E-2</v>
      </c>
      <c r="F115" s="89">
        <f t="shared" si="3"/>
        <v>4.1805946791862302E-2</v>
      </c>
      <c r="G115" s="89"/>
      <c r="H115" s="89"/>
    </row>
    <row r="116" spans="1:8" x14ac:dyDescent="0.3">
      <c r="A116" s="86">
        <v>2.14</v>
      </c>
      <c r="B116" s="87">
        <v>1.8000000000000002E-2</v>
      </c>
      <c r="C116" s="87">
        <v>0.06</v>
      </c>
      <c r="D116" s="88">
        <v>0</v>
      </c>
      <c r="E116" s="89">
        <f t="shared" si="2"/>
        <v>7.8E-2</v>
      </c>
      <c r="F116" s="89">
        <f t="shared" si="3"/>
        <v>4.0485981308411217E-2</v>
      </c>
      <c r="G116" s="89"/>
      <c r="H116" s="89"/>
    </row>
    <row r="117" spans="1:8" x14ac:dyDescent="0.3">
      <c r="A117" s="86">
        <v>2.15</v>
      </c>
      <c r="B117" s="87">
        <v>1.8000000000000002E-2</v>
      </c>
      <c r="C117" s="87">
        <v>0.06</v>
      </c>
      <c r="D117" s="88">
        <v>0</v>
      </c>
      <c r="E117" s="89">
        <f t="shared" si="2"/>
        <v>7.8E-2</v>
      </c>
      <c r="F117" s="89">
        <f t="shared" si="3"/>
        <v>3.9178294573643427E-2</v>
      </c>
      <c r="G117" s="89"/>
      <c r="H117" s="89"/>
    </row>
    <row r="118" spans="1:8" x14ac:dyDescent="0.3">
      <c r="A118" s="86">
        <v>2.16</v>
      </c>
      <c r="B118" s="87">
        <v>1.8000000000000002E-2</v>
      </c>
      <c r="C118" s="87">
        <v>0.06</v>
      </c>
      <c r="D118" s="88">
        <v>0</v>
      </c>
      <c r="E118" s="89">
        <f t="shared" si="2"/>
        <v>7.8E-2</v>
      </c>
      <c r="F118" s="89">
        <f t="shared" si="3"/>
        <v>3.7882716049382724E-2</v>
      </c>
      <c r="G118" s="89"/>
      <c r="H118" s="89"/>
    </row>
    <row r="119" spans="1:8" x14ac:dyDescent="0.3">
      <c r="A119" s="86">
        <v>2.17</v>
      </c>
      <c r="B119" s="87">
        <v>1.8000000000000002E-2</v>
      </c>
      <c r="C119" s="87">
        <v>0.06</v>
      </c>
      <c r="D119" s="88">
        <v>0</v>
      </c>
      <c r="E119" s="89">
        <f t="shared" si="2"/>
        <v>7.8E-2</v>
      </c>
      <c r="F119" s="89">
        <f t="shared" si="3"/>
        <v>3.6599078341013856E-2</v>
      </c>
      <c r="G119" s="89"/>
      <c r="H119" s="89"/>
    </row>
    <row r="120" spans="1:8" x14ac:dyDescent="0.3">
      <c r="A120" s="86">
        <v>2.1800000000000002</v>
      </c>
      <c r="B120" s="87">
        <v>1.8000000000000002E-2</v>
      </c>
      <c r="C120" s="87">
        <v>0.06</v>
      </c>
      <c r="D120" s="88">
        <v>0</v>
      </c>
      <c r="E120" s="89">
        <f t="shared" si="2"/>
        <v>7.8E-2</v>
      </c>
      <c r="F120" s="89">
        <f t="shared" si="3"/>
        <v>3.5327217125382268E-2</v>
      </c>
      <c r="G120" s="89"/>
      <c r="H120" s="89"/>
    </row>
    <row r="121" spans="1:8" x14ac:dyDescent="0.3">
      <c r="A121" s="86">
        <v>2.19</v>
      </c>
      <c r="B121" s="87">
        <v>1.8000000000000002E-2</v>
      </c>
      <c r="C121" s="87">
        <v>0.06</v>
      </c>
      <c r="D121" s="88">
        <v>0</v>
      </c>
      <c r="E121" s="89">
        <f t="shared" si="2"/>
        <v>7.8E-2</v>
      </c>
      <c r="F121" s="89">
        <f t="shared" si="3"/>
        <v>3.4066971080669722E-2</v>
      </c>
      <c r="G121" s="89"/>
      <c r="H121" s="89"/>
    </row>
    <row r="122" spans="1:8" x14ac:dyDescent="0.3">
      <c r="A122" s="86">
        <v>2.2000000000000002</v>
      </c>
      <c r="B122" s="87">
        <v>1.8000000000000002E-2</v>
      </c>
      <c r="C122" s="87">
        <v>0.06</v>
      </c>
      <c r="D122" s="88">
        <v>0</v>
      </c>
      <c r="E122" s="89">
        <f t="shared" si="2"/>
        <v>7.8E-2</v>
      </c>
      <c r="F122" s="89">
        <f t="shared" si="3"/>
        <v>3.2818181818181788E-2</v>
      </c>
      <c r="G122" s="89"/>
      <c r="H122" s="89"/>
    </row>
    <row r="123" spans="1:8" x14ac:dyDescent="0.3">
      <c r="A123" s="86">
        <v>2.21</v>
      </c>
      <c r="B123" s="87">
        <v>1.8000000000000002E-2</v>
      </c>
      <c r="C123" s="87">
        <v>0.06</v>
      </c>
      <c r="D123" s="88">
        <v>0</v>
      </c>
      <c r="E123" s="89">
        <f t="shared" si="2"/>
        <v>7.8E-2</v>
      </c>
      <c r="F123" s="89">
        <f t="shared" si="3"/>
        <v>3.158069381598793E-2</v>
      </c>
      <c r="G123" s="89"/>
      <c r="H123" s="89"/>
    </row>
    <row r="124" spans="1:8" x14ac:dyDescent="0.3">
      <c r="A124" s="86">
        <v>2.2200000000000002</v>
      </c>
      <c r="B124" s="87">
        <v>1.8000000000000002E-2</v>
      </c>
      <c r="C124" s="87">
        <v>0.06</v>
      </c>
      <c r="D124" s="88">
        <v>0</v>
      </c>
      <c r="E124" s="89">
        <f t="shared" si="2"/>
        <v>7.8E-2</v>
      </c>
      <c r="F124" s="89">
        <f t="shared" si="3"/>
        <v>3.0354354354354313E-2</v>
      </c>
      <c r="G124" s="89"/>
      <c r="H124" s="89"/>
    </row>
    <row r="125" spans="1:8" x14ac:dyDescent="0.3">
      <c r="A125" s="86">
        <v>2.23</v>
      </c>
      <c r="B125" s="87">
        <v>1.8000000000000002E-2</v>
      </c>
      <c r="C125" s="87">
        <v>0.06</v>
      </c>
      <c r="D125" s="88">
        <v>0</v>
      </c>
      <c r="E125" s="89">
        <f t="shared" si="2"/>
        <v>7.8E-2</v>
      </c>
      <c r="F125" s="89">
        <f t="shared" si="3"/>
        <v>2.9139013452914777E-2</v>
      </c>
      <c r="G125" s="89"/>
      <c r="H125" s="89"/>
    </row>
    <row r="126" spans="1:8" x14ac:dyDescent="0.3">
      <c r="A126" s="86">
        <v>2.2400000000000002</v>
      </c>
      <c r="B126" s="87">
        <v>1.8000000000000002E-2</v>
      </c>
      <c r="C126" s="87">
        <v>0.06</v>
      </c>
      <c r="D126" s="88">
        <v>0</v>
      </c>
      <c r="E126" s="89">
        <f t="shared" si="2"/>
        <v>7.8E-2</v>
      </c>
      <c r="F126" s="89">
        <f t="shared" si="3"/>
        <v>2.7934523809523763E-2</v>
      </c>
      <c r="G126" s="89"/>
      <c r="H126" s="89"/>
    </row>
    <row r="127" spans="1:8" x14ac:dyDescent="0.3">
      <c r="A127" s="86">
        <v>2.25</v>
      </c>
      <c r="B127" s="87">
        <v>1.8000000000000002E-2</v>
      </c>
      <c r="C127" s="87">
        <v>0.06</v>
      </c>
      <c r="D127" s="88">
        <v>0</v>
      </c>
      <c r="E127" s="89">
        <f t="shared" si="2"/>
        <v>7.8E-2</v>
      </c>
      <c r="F127" s="89">
        <f t="shared" si="3"/>
        <v>2.6740740740740752E-2</v>
      </c>
      <c r="G127" s="89"/>
      <c r="H127" s="89"/>
    </row>
    <row r="128" spans="1:8" x14ac:dyDescent="0.3">
      <c r="A128" s="86">
        <v>2.2599999999999998</v>
      </c>
      <c r="B128" s="87">
        <v>1.8000000000000002E-2</v>
      </c>
      <c r="C128" s="87">
        <v>0.06</v>
      </c>
      <c r="D128" s="88">
        <v>0</v>
      </c>
      <c r="E128" s="89">
        <f t="shared" si="2"/>
        <v>7.8E-2</v>
      </c>
      <c r="F128" s="89">
        <f t="shared" si="3"/>
        <v>2.5557522123893846E-2</v>
      </c>
      <c r="G128" s="89"/>
      <c r="H128" s="89"/>
    </row>
    <row r="129" spans="1:8" x14ac:dyDescent="0.3">
      <c r="A129" s="86">
        <v>2.27</v>
      </c>
      <c r="B129" s="87">
        <v>1.8000000000000002E-2</v>
      </c>
      <c r="C129" s="87">
        <v>0.06</v>
      </c>
      <c r="D129" s="88">
        <v>0</v>
      </c>
      <c r="E129" s="89">
        <f t="shared" si="2"/>
        <v>7.8E-2</v>
      </c>
      <c r="F129" s="89">
        <f t="shared" si="3"/>
        <v>2.4384728340675454E-2</v>
      </c>
      <c r="G129" s="89"/>
      <c r="H129" s="89"/>
    </row>
    <row r="130" spans="1:8" x14ac:dyDescent="0.3">
      <c r="A130" s="86">
        <v>2.2799999999999998</v>
      </c>
      <c r="B130" s="87">
        <v>1.8000000000000002E-2</v>
      </c>
      <c r="C130" s="87">
        <v>0.06</v>
      </c>
      <c r="D130" s="88">
        <v>0</v>
      </c>
      <c r="E130" s="89">
        <f t="shared" si="2"/>
        <v>7.8E-2</v>
      </c>
      <c r="F130" s="89">
        <f t="shared" si="3"/>
        <v>2.3222222222222241E-2</v>
      </c>
      <c r="G130" s="89"/>
      <c r="H130" s="89"/>
    </row>
    <row r="131" spans="1:8" x14ac:dyDescent="0.3">
      <c r="A131" s="86">
        <v>2.29</v>
      </c>
      <c r="B131" s="87">
        <v>1.8000000000000002E-2</v>
      </c>
      <c r="C131" s="87">
        <v>0.06</v>
      </c>
      <c r="D131" s="88">
        <v>0</v>
      </c>
      <c r="E131" s="89">
        <f t="shared" ref="E131:E194" si="4">MAX(0,(0.32352/0.6)*(1.6/$A131-1))+$B131+$C131</f>
        <v>7.8E-2</v>
      </c>
      <c r="F131" s="89">
        <f t="shared" ref="F131:F194" si="5">MAX(0,(0.361/1.5)*(2.5/$A131-1))</f>
        <v>2.2069868995633159E-2</v>
      </c>
      <c r="G131" s="89"/>
      <c r="H131" s="89"/>
    </row>
    <row r="132" spans="1:8" x14ac:dyDescent="0.3">
      <c r="A132" s="86">
        <v>2.2999999999999998</v>
      </c>
      <c r="B132" s="87">
        <v>1.8000000000000002E-2</v>
      </c>
      <c r="C132" s="87">
        <v>0.06</v>
      </c>
      <c r="D132" s="88">
        <v>0</v>
      </c>
      <c r="E132" s="89">
        <f t="shared" si="4"/>
        <v>7.8E-2</v>
      </c>
      <c r="F132" s="89">
        <f t="shared" si="5"/>
        <v>2.0927536231884099E-2</v>
      </c>
      <c r="G132" s="89"/>
      <c r="H132" s="89"/>
    </row>
    <row r="133" spans="1:8" x14ac:dyDescent="0.3">
      <c r="A133" s="86">
        <v>2.31</v>
      </c>
      <c r="B133" s="87">
        <v>1.8000000000000002E-2</v>
      </c>
      <c r="C133" s="87">
        <v>0.06</v>
      </c>
      <c r="D133" s="88">
        <v>0</v>
      </c>
      <c r="E133" s="89">
        <f t="shared" si="4"/>
        <v>7.8E-2</v>
      </c>
      <c r="F133" s="89">
        <f t="shared" si="5"/>
        <v>1.9795093795093793E-2</v>
      </c>
      <c r="G133" s="89"/>
      <c r="H133" s="89"/>
    </row>
    <row r="134" spans="1:8" x14ac:dyDescent="0.3">
      <c r="A134" s="86">
        <v>2.3199999999999998</v>
      </c>
      <c r="B134" s="87">
        <v>1.8000000000000002E-2</v>
      </c>
      <c r="C134" s="87">
        <v>0.06</v>
      </c>
      <c r="D134" s="88">
        <v>0</v>
      </c>
      <c r="E134" s="89">
        <f t="shared" si="4"/>
        <v>7.8E-2</v>
      </c>
      <c r="F134" s="89">
        <f t="shared" si="5"/>
        <v>1.8672413793103471E-2</v>
      </c>
      <c r="G134" s="89"/>
      <c r="H134" s="89"/>
    </row>
    <row r="135" spans="1:8" x14ac:dyDescent="0.3">
      <c r="A135" s="86">
        <v>2.33</v>
      </c>
      <c r="B135" s="87">
        <v>1.8000000000000002E-2</v>
      </c>
      <c r="C135" s="87">
        <v>0.06</v>
      </c>
      <c r="D135" s="88">
        <v>0</v>
      </c>
      <c r="E135" s="89">
        <f t="shared" si="4"/>
        <v>7.8E-2</v>
      </c>
      <c r="F135" s="89">
        <f t="shared" si="5"/>
        <v>1.7559370529327593E-2</v>
      </c>
      <c r="G135" s="89"/>
      <c r="H135" s="89"/>
    </row>
    <row r="136" spans="1:8" x14ac:dyDescent="0.3">
      <c r="A136" s="86">
        <v>2.34</v>
      </c>
      <c r="B136" s="87">
        <v>1.8000000000000002E-2</v>
      </c>
      <c r="C136" s="87">
        <v>0.06</v>
      </c>
      <c r="D136" s="88">
        <v>0</v>
      </c>
      <c r="E136" s="89">
        <f t="shared" si="4"/>
        <v>7.8E-2</v>
      </c>
      <c r="F136" s="89">
        <f t="shared" si="5"/>
        <v>1.6455840455840452E-2</v>
      </c>
      <c r="G136" s="89"/>
      <c r="H136" s="89"/>
    </row>
    <row r="137" spans="1:8" x14ac:dyDescent="0.3">
      <c r="A137" s="86">
        <v>2.35</v>
      </c>
      <c r="B137" s="87">
        <v>1.8000000000000002E-2</v>
      </c>
      <c r="C137" s="87">
        <v>0.06</v>
      </c>
      <c r="D137" s="88">
        <v>0</v>
      </c>
      <c r="E137" s="89">
        <f t="shared" si="4"/>
        <v>7.8E-2</v>
      </c>
      <c r="F137" s="89">
        <f t="shared" si="5"/>
        <v>1.536170212765957E-2</v>
      </c>
      <c r="G137" s="89"/>
      <c r="H137" s="89"/>
    </row>
    <row r="138" spans="1:8" x14ac:dyDescent="0.3">
      <c r="A138" s="86">
        <v>2.36</v>
      </c>
      <c r="B138" s="87">
        <v>1.8000000000000002E-2</v>
      </c>
      <c r="C138" s="87">
        <v>0.06</v>
      </c>
      <c r="D138" s="88">
        <v>0</v>
      </c>
      <c r="E138" s="89">
        <f t="shared" si="4"/>
        <v>7.8E-2</v>
      </c>
      <c r="F138" s="89">
        <f t="shared" si="5"/>
        <v>1.4276836158192106E-2</v>
      </c>
      <c r="G138" s="89"/>
      <c r="H138" s="89"/>
    </row>
    <row r="139" spans="1:8" x14ac:dyDescent="0.3">
      <c r="A139" s="86">
        <v>2.37</v>
      </c>
      <c r="B139" s="87">
        <v>1.8000000000000002E-2</v>
      </c>
      <c r="C139" s="87">
        <v>0.06</v>
      </c>
      <c r="D139" s="88">
        <v>0</v>
      </c>
      <c r="E139" s="89">
        <f t="shared" si="4"/>
        <v>7.8E-2</v>
      </c>
      <c r="F139" s="89">
        <f t="shared" si="5"/>
        <v>1.3201125175808719E-2</v>
      </c>
      <c r="G139" s="89"/>
      <c r="H139" s="89"/>
    </row>
    <row r="140" spans="1:8" x14ac:dyDescent="0.3">
      <c r="A140" s="86">
        <v>2.38</v>
      </c>
      <c r="B140" s="87">
        <v>1.8000000000000002E-2</v>
      </c>
      <c r="C140" s="87">
        <v>0.06</v>
      </c>
      <c r="D140" s="88">
        <v>0</v>
      </c>
      <c r="E140" s="89">
        <f t="shared" si="4"/>
        <v>7.8E-2</v>
      </c>
      <c r="F140" s="89">
        <f t="shared" si="5"/>
        <v>1.2134453781512615E-2</v>
      </c>
      <c r="G140" s="89"/>
      <c r="H140" s="89"/>
    </row>
    <row r="141" spans="1:8" x14ac:dyDescent="0.3">
      <c r="A141" s="86">
        <v>2.39</v>
      </c>
      <c r="B141" s="87">
        <v>1.8000000000000002E-2</v>
      </c>
      <c r="C141" s="87">
        <v>0.06</v>
      </c>
      <c r="D141" s="88">
        <v>0</v>
      </c>
      <c r="E141" s="89">
        <f t="shared" si="4"/>
        <v>7.8E-2</v>
      </c>
      <c r="F141" s="89">
        <f t="shared" si="5"/>
        <v>1.107670850767084E-2</v>
      </c>
      <c r="G141" s="89"/>
      <c r="H141" s="89"/>
    </row>
    <row r="142" spans="1:8" x14ac:dyDescent="0.3">
      <c r="A142" s="86">
        <v>2.4</v>
      </c>
      <c r="B142" s="87">
        <v>1.8000000000000002E-2</v>
      </c>
      <c r="C142" s="87">
        <v>0.06</v>
      </c>
      <c r="D142" s="88">
        <v>0</v>
      </c>
      <c r="E142" s="89">
        <f t="shared" si="4"/>
        <v>7.8E-2</v>
      </c>
      <c r="F142" s="89">
        <f t="shared" si="5"/>
        <v>1.0027777777777795E-2</v>
      </c>
      <c r="G142" s="89"/>
      <c r="H142" s="89"/>
    </row>
    <row r="143" spans="1:8" x14ac:dyDescent="0.3">
      <c r="A143" s="86">
        <v>2.41</v>
      </c>
      <c r="B143" s="87">
        <v>1.8000000000000002E-2</v>
      </c>
      <c r="C143" s="87">
        <v>0.06</v>
      </c>
      <c r="D143" s="88">
        <v>0</v>
      </c>
      <c r="E143" s="89">
        <f t="shared" si="4"/>
        <v>7.8E-2</v>
      </c>
      <c r="F143" s="89">
        <f t="shared" si="5"/>
        <v>8.9875518672198843E-3</v>
      </c>
      <c r="G143" s="89"/>
      <c r="H143" s="89"/>
    </row>
    <row r="144" spans="1:8" x14ac:dyDescent="0.3">
      <c r="A144" s="86">
        <v>2.42</v>
      </c>
      <c r="B144" s="87">
        <v>1.8000000000000002E-2</v>
      </c>
      <c r="C144" s="87">
        <v>0.06</v>
      </c>
      <c r="D144" s="88">
        <v>0</v>
      </c>
      <c r="E144" s="89">
        <f t="shared" si="4"/>
        <v>7.8E-2</v>
      </c>
      <c r="F144" s="89">
        <f t="shared" si="5"/>
        <v>7.9559228650138009E-3</v>
      </c>
      <c r="G144" s="89"/>
      <c r="H144" s="89"/>
    </row>
    <row r="145" spans="1:8" x14ac:dyDescent="0.3">
      <c r="A145" s="86">
        <v>2.4300000000000002</v>
      </c>
      <c r="B145" s="87">
        <v>1.8000000000000002E-2</v>
      </c>
      <c r="C145" s="87">
        <v>0.06</v>
      </c>
      <c r="D145" s="88">
        <v>0</v>
      </c>
      <c r="E145" s="89">
        <f t="shared" si="4"/>
        <v>7.8E-2</v>
      </c>
      <c r="F145" s="89">
        <f t="shared" si="5"/>
        <v>6.9327846364883351E-3</v>
      </c>
      <c r="G145" s="89"/>
      <c r="H145" s="89"/>
    </row>
    <row r="146" spans="1:8" x14ac:dyDescent="0.3">
      <c r="A146" s="86">
        <v>2.44</v>
      </c>
      <c r="B146" s="87">
        <v>1.8000000000000002E-2</v>
      </c>
      <c r="C146" s="87">
        <v>0.06</v>
      </c>
      <c r="D146" s="88">
        <v>0</v>
      </c>
      <c r="E146" s="89">
        <f t="shared" si="4"/>
        <v>7.8E-2</v>
      </c>
      <c r="F146" s="89">
        <f t="shared" si="5"/>
        <v>5.9180327868852255E-3</v>
      </c>
      <c r="G146" s="89"/>
      <c r="H146" s="89"/>
    </row>
    <row r="147" spans="1:8" x14ac:dyDescent="0.3">
      <c r="A147" s="86">
        <v>2.4500000000000002</v>
      </c>
      <c r="B147" s="87">
        <v>1.8000000000000002E-2</v>
      </c>
      <c r="C147" s="87">
        <v>0.06</v>
      </c>
      <c r="D147" s="88">
        <v>0</v>
      </c>
      <c r="E147" s="89">
        <f t="shared" si="4"/>
        <v>7.8E-2</v>
      </c>
      <c r="F147" s="89">
        <f t="shared" si="5"/>
        <v>4.9115646258503457E-3</v>
      </c>
      <c r="G147" s="89"/>
      <c r="H147" s="89"/>
    </row>
    <row r="148" spans="1:8" x14ac:dyDescent="0.3">
      <c r="A148" s="86">
        <v>2.46</v>
      </c>
      <c r="B148" s="87">
        <v>1.8000000000000002E-2</v>
      </c>
      <c r="C148" s="87">
        <v>0.06</v>
      </c>
      <c r="D148" s="88">
        <v>0</v>
      </c>
      <c r="E148" s="89">
        <f t="shared" si="4"/>
        <v>7.8E-2</v>
      </c>
      <c r="F148" s="89">
        <f t="shared" si="5"/>
        <v>3.9132791327913495E-3</v>
      </c>
      <c r="G148" s="89"/>
      <c r="H148" s="89"/>
    </row>
    <row r="149" spans="1:8" x14ac:dyDescent="0.3">
      <c r="A149" s="86">
        <v>2.4700000000000002</v>
      </c>
      <c r="B149" s="87">
        <v>1.8000000000000002E-2</v>
      </c>
      <c r="C149" s="87">
        <v>0.06</v>
      </c>
      <c r="D149" s="88">
        <v>0</v>
      </c>
      <c r="E149" s="89">
        <f t="shared" si="4"/>
        <v>7.8E-2</v>
      </c>
      <c r="F149" s="89">
        <f t="shared" si="5"/>
        <v>2.9230769230769241E-3</v>
      </c>
      <c r="G149" s="89"/>
      <c r="H149" s="89"/>
    </row>
    <row r="150" spans="1:8" x14ac:dyDescent="0.3">
      <c r="A150" s="86">
        <v>2.48</v>
      </c>
      <c r="B150" s="87">
        <v>1.8000000000000002E-2</v>
      </c>
      <c r="C150" s="87">
        <v>0.06</v>
      </c>
      <c r="D150" s="88">
        <v>0</v>
      </c>
      <c r="E150" s="89">
        <f t="shared" si="4"/>
        <v>7.8E-2</v>
      </c>
      <c r="F150" s="89">
        <f t="shared" si="5"/>
        <v>1.9408602150537617E-3</v>
      </c>
      <c r="G150" s="89"/>
      <c r="H150" s="89"/>
    </row>
    <row r="151" spans="1:8" x14ac:dyDescent="0.3">
      <c r="A151" s="86">
        <v>2.4900000000000002</v>
      </c>
      <c r="B151" s="87">
        <v>1.8000000000000002E-2</v>
      </c>
      <c r="C151" s="87">
        <v>0.06</v>
      </c>
      <c r="D151" s="88">
        <v>0</v>
      </c>
      <c r="E151" s="89">
        <f t="shared" si="4"/>
        <v>7.8E-2</v>
      </c>
      <c r="F151" s="89">
        <f t="shared" si="5"/>
        <v>9.665327978580576E-4</v>
      </c>
      <c r="G151" s="89"/>
      <c r="H151" s="89"/>
    </row>
    <row r="152" spans="1:8" x14ac:dyDescent="0.3">
      <c r="A152" s="86">
        <v>2.5</v>
      </c>
      <c r="B152" s="87">
        <v>1.8000000000000002E-2</v>
      </c>
      <c r="C152" s="87">
        <v>0.06</v>
      </c>
      <c r="D152" s="88">
        <v>0</v>
      </c>
      <c r="E152" s="89">
        <f t="shared" si="4"/>
        <v>7.8E-2</v>
      </c>
      <c r="F152" s="89">
        <f t="shared" si="5"/>
        <v>0</v>
      </c>
      <c r="G152" s="89"/>
      <c r="H152" s="89"/>
    </row>
    <row r="153" spans="1:8" x14ac:dyDescent="0.3">
      <c r="A153" s="86">
        <v>2.5099999999999998</v>
      </c>
      <c r="B153" s="87">
        <v>1.8000000000000002E-2</v>
      </c>
      <c r="C153" s="87">
        <v>0</v>
      </c>
      <c r="D153" s="88">
        <v>0</v>
      </c>
      <c r="E153" s="89">
        <f t="shared" si="4"/>
        <v>1.8000000000000002E-2</v>
      </c>
      <c r="F153" s="89">
        <f t="shared" si="5"/>
        <v>0</v>
      </c>
      <c r="G153" s="89"/>
      <c r="H153" s="89"/>
    </row>
    <row r="154" spans="1:8" x14ac:dyDescent="0.3">
      <c r="A154" s="86">
        <v>2.52</v>
      </c>
      <c r="B154" s="87">
        <v>1.8000000000000002E-2</v>
      </c>
      <c r="C154" s="87">
        <v>0</v>
      </c>
      <c r="D154" s="88">
        <v>0</v>
      </c>
      <c r="E154" s="89">
        <f t="shared" si="4"/>
        <v>1.8000000000000002E-2</v>
      </c>
      <c r="F154" s="89">
        <f t="shared" si="5"/>
        <v>0</v>
      </c>
      <c r="G154" s="89"/>
      <c r="H154" s="89"/>
    </row>
    <row r="155" spans="1:8" x14ac:dyDescent="0.3">
      <c r="A155" s="86">
        <v>2.5299999999999998</v>
      </c>
      <c r="B155" s="87">
        <v>1.8000000000000002E-2</v>
      </c>
      <c r="C155" s="87">
        <v>0</v>
      </c>
      <c r="D155" s="88">
        <v>0</v>
      </c>
      <c r="E155" s="89">
        <f t="shared" si="4"/>
        <v>1.8000000000000002E-2</v>
      </c>
      <c r="F155" s="89">
        <f t="shared" si="5"/>
        <v>0</v>
      </c>
      <c r="G155" s="89"/>
      <c r="H155" s="89"/>
    </row>
    <row r="156" spans="1:8" x14ac:dyDescent="0.3">
      <c r="A156" s="86">
        <v>2.54</v>
      </c>
      <c r="B156" s="87">
        <v>1.8000000000000002E-2</v>
      </c>
      <c r="C156" s="87">
        <v>0</v>
      </c>
      <c r="D156" s="88">
        <v>0</v>
      </c>
      <c r="E156" s="89">
        <f t="shared" si="4"/>
        <v>1.8000000000000002E-2</v>
      </c>
      <c r="F156" s="89">
        <f t="shared" si="5"/>
        <v>0</v>
      </c>
      <c r="G156" s="89"/>
      <c r="H156" s="89"/>
    </row>
    <row r="157" spans="1:8" x14ac:dyDescent="0.3">
      <c r="A157" s="86">
        <v>2.5499999999999998</v>
      </c>
      <c r="B157" s="87">
        <v>1.8000000000000002E-2</v>
      </c>
      <c r="C157" s="87">
        <v>0</v>
      </c>
      <c r="D157" s="88">
        <v>0</v>
      </c>
      <c r="E157" s="89">
        <f t="shared" si="4"/>
        <v>1.8000000000000002E-2</v>
      </c>
      <c r="F157" s="89">
        <f t="shared" si="5"/>
        <v>0</v>
      </c>
      <c r="G157" s="89"/>
      <c r="H157" s="89"/>
    </row>
    <row r="158" spans="1:8" x14ac:dyDescent="0.3">
      <c r="A158" s="86">
        <v>2.56</v>
      </c>
      <c r="B158" s="87">
        <v>1.8000000000000002E-2</v>
      </c>
      <c r="C158" s="87">
        <v>0</v>
      </c>
      <c r="D158" s="88">
        <v>0</v>
      </c>
      <c r="E158" s="89">
        <f t="shared" si="4"/>
        <v>1.8000000000000002E-2</v>
      </c>
      <c r="F158" s="89">
        <f t="shared" si="5"/>
        <v>0</v>
      </c>
      <c r="G158" s="89"/>
      <c r="H158" s="89"/>
    </row>
    <row r="159" spans="1:8" x14ac:dyDescent="0.3">
      <c r="A159" s="86">
        <v>2.57</v>
      </c>
      <c r="B159" s="87">
        <v>1.8000000000000002E-2</v>
      </c>
      <c r="C159" s="87">
        <v>0</v>
      </c>
      <c r="D159" s="88">
        <v>0</v>
      </c>
      <c r="E159" s="89">
        <f t="shared" si="4"/>
        <v>1.8000000000000002E-2</v>
      </c>
      <c r="F159" s="89">
        <f t="shared" si="5"/>
        <v>0</v>
      </c>
      <c r="G159" s="89"/>
      <c r="H159" s="89"/>
    </row>
    <row r="160" spans="1:8" x14ac:dyDescent="0.3">
      <c r="A160" s="86">
        <v>2.58</v>
      </c>
      <c r="B160" s="87">
        <v>1.8000000000000002E-2</v>
      </c>
      <c r="C160" s="87">
        <v>0</v>
      </c>
      <c r="D160" s="88">
        <v>0</v>
      </c>
      <c r="E160" s="89">
        <f t="shared" si="4"/>
        <v>1.8000000000000002E-2</v>
      </c>
      <c r="F160" s="89">
        <f t="shared" si="5"/>
        <v>0</v>
      </c>
      <c r="G160" s="89"/>
      <c r="H160" s="89"/>
    </row>
    <row r="161" spans="1:8" x14ac:dyDescent="0.3">
      <c r="A161" s="86">
        <v>2.59</v>
      </c>
      <c r="B161" s="87">
        <v>1.8000000000000002E-2</v>
      </c>
      <c r="C161" s="87">
        <v>0</v>
      </c>
      <c r="D161" s="88">
        <v>0</v>
      </c>
      <c r="E161" s="89">
        <f t="shared" si="4"/>
        <v>1.8000000000000002E-2</v>
      </c>
      <c r="F161" s="89">
        <f t="shared" si="5"/>
        <v>0</v>
      </c>
      <c r="G161" s="89"/>
      <c r="H161" s="89"/>
    </row>
    <row r="162" spans="1:8" x14ac:dyDescent="0.3">
      <c r="A162" s="86">
        <v>2.6</v>
      </c>
      <c r="B162" s="87">
        <v>1.8000000000000002E-2</v>
      </c>
      <c r="C162" s="87">
        <v>0</v>
      </c>
      <c r="D162" s="88">
        <v>0</v>
      </c>
      <c r="E162" s="89">
        <f t="shared" si="4"/>
        <v>1.8000000000000002E-2</v>
      </c>
      <c r="F162" s="89">
        <f t="shared" si="5"/>
        <v>0</v>
      </c>
      <c r="G162" s="89"/>
      <c r="H162" s="89"/>
    </row>
    <row r="163" spans="1:8" x14ac:dyDescent="0.3">
      <c r="A163" s="86">
        <v>2.61</v>
      </c>
      <c r="B163" s="87">
        <v>1.8000000000000002E-2</v>
      </c>
      <c r="C163" s="87">
        <v>0</v>
      </c>
      <c r="D163" s="88">
        <v>0</v>
      </c>
      <c r="E163" s="89">
        <f t="shared" si="4"/>
        <v>1.8000000000000002E-2</v>
      </c>
      <c r="F163" s="89">
        <f t="shared" si="5"/>
        <v>0</v>
      </c>
      <c r="G163" s="89"/>
      <c r="H163" s="89"/>
    </row>
    <row r="164" spans="1:8" x14ac:dyDescent="0.3">
      <c r="A164" s="86">
        <v>2.62</v>
      </c>
      <c r="B164" s="87">
        <v>1.8000000000000002E-2</v>
      </c>
      <c r="C164" s="87">
        <v>0</v>
      </c>
      <c r="D164" s="88">
        <v>0</v>
      </c>
      <c r="E164" s="89">
        <f t="shared" si="4"/>
        <v>1.8000000000000002E-2</v>
      </c>
      <c r="F164" s="89">
        <f t="shared" si="5"/>
        <v>0</v>
      </c>
      <c r="G164" s="89"/>
      <c r="H164" s="89"/>
    </row>
    <row r="165" spans="1:8" x14ac:dyDescent="0.3">
      <c r="A165" s="86">
        <v>2.63</v>
      </c>
      <c r="B165" s="87">
        <v>1.8000000000000002E-2</v>
      </c>
      <c r="C165" s="87">
        <v>0</v>
      </c>
      <c r="D165" s="88">
        <v>0</v>
      </c>
      <c r="E165" s="89">
        <f t="shared" si="4"/>
        <v>1.8000000000000002E-2</v>
      </c>
      <c r="F165" s="89">
        <f t="shared" si="5"/>
        <v>0</v>
      </c>
      <c r="G165" s="89"/>
      <c r="H165" s="89"/>
    </row>
    <row r="166" spans="1:8" x14ac:dyDescent="0.3">
      <c r="A166" s="86">
        <v>2.64</v>
      </c>
      <c r="B166" s="87">
        <v>1.8000000000000002E-2</v>
      </c>
      <c r="C166" s="87">
        <v>0</v>
      </c>
      <c r="D166" s="88">
        <v>0</v>
      </c>
      <c r="E166" s="89">
        <f t="shared" si="4"/>
        <v>1.8000000000000002E-2</v>
      </c>
      <c r="F166" s="89">
        <f t="shared" si="5"/>
        <v>0</v>
      </c>
      <c r="G166" s="89"/>
      <c r="H166" s="89"/>
    </row>
    <row r="167" spans="1:8" x14ac:dyDescent="0.3">
      <c r="A167" s="86">
        <v>2.65</v>
      </c>
      <c r="B167" s="87">
        <v>1.8000000000000002E-2</v>
      </c>
      <c r="C167" s="87">
        <v>0</v>
      </c>
      <c r="D167" s="88">
        <v>0</v>
      </c>
      <c r="E167" s="89">
        <f t="shared" si="4"/>
        <v>1.8000000000000002E-2</v>
      </c>
      <c r="F167" s="89">
        <f t="shared" si="5"/>
        <v>0</v>
      </c>
      <c r="G167" s="89"/>
      <c r="H167" s="89"/>
    </row>
    <row r="168" spans="1:8" x14ac:dyDescent="0.3">
      <c r="A168" s="86">
        <v>2.66</v>
      </c>
      <c r="B168" s="87">
        <v>1.8000000000000002E-2</v>
      </c>
      <c r="C168" s="87">
        <v>0</v>
      </c>
      <c r="D168" s="88">
        <v>0</v>
      </c>
      <c r="E168" s="89">
        <f t="shared" si="4"/>
        <v>1.8000000000000002E-2</v>
      </c>
      <c r="F168" s="89">
        <f t="shared" si="5"/>
        <v>0</v>
      </c>
      <c r="G168" s="89"/>
      <c r="H168" s="89"/>
    </row>
    <row r="169" spans="1:8" x14ac:dyDescent="0.3">
      <c r="A169" s="86">
        <v>2.67</v>
      </c>
      <c r="B169" s="87">
        <v>1.8000000000000002E-2</v>
      </c>
      <c r="C169" s="87">
        <v>0</v>
      </c>
      <c r="D169" s="88">
        <v>0</v>
      </c>
      <c r="E169" s="89">
        <f t="shared" si="4"/>
        <v>1.8000000000000002E-2</v>
      </c>
      <c r="F169" s="89">
        <f t="shared" si="5"/>
        <v>0</v>
      </c>
      <c r="G169" s="89"/>
      <c r="H169" s="89"/>
    </row>
    <row r="170" spans="1:8" x14ac:dyDescent="0.3">
      <c r="A170" s="86">
        <v>2.68</v>
      </c>
      <c r="B170" s="87">
        <v>1.8000000000000002E-2</v>
      </c>
      <c r="C170" s="87">
        <v>0</v>
      </c>
      <c r="D170" s="88">
        <v>0</v>
      </c>
      <c r="E170" s="89">
        <f t="shared" si="4"/>
        <v>1.8000000000000002E-2</v>
      </c>
      <c r="F170" s="89">
        <f t="shared" si="5"/>
        <v>0</v>
      </c>
      <c r="G170" s="89"/>
      <c r="H170" s="89"/>
    </row>
    <row r="171" spans="1:8" x14ac:dyDescent="0.3">
      <c r="A171" s="86">
        <v>2.69</v>
      </c>
      <c r="B171" s="87">
        <v>1.8000000000000002E-2</v>
      </c>
      <c r="C171" s="87">
        <v>0</v>
      </c>
      <c r="D171" s="88">
        <v>0</v>
      </c>
      <c r="E171" s="89">
        <f t="shared" si="4"/>
        <v>1.8000000000000002E-2</v>
      </c>
      <c r="F171" s="89">
        <f t="shared" si="5"/>
        <v>0</v>
      </c>
      <c r="G171" s="89"/>
      <c r="H171" s="89"/>
    </row>
    <row r="172" spans="1:8" x14ac:dyDescent="0.3">
      <c r="A172" s="86">
        <v>2.7</v>
      </c>
      <c r="B172" s="87">
        <v>1.8000000000000002E-2</v>
      </c>
      <c r="C172" s="87">
        <v>0</v>
      </c>
      <c r="D172" s="88">
        <v>0</v>
      </c>
      <c r="E172" s="89">
        <f t="shared" si="4"/>
        <v>1.8000000000000002E-2</v>
      </c>
      <c r="F172" s="89">
        <f t="shared" si="5"/>
        <v>0</v>
      </c>
      <c r="G172" s="89"/>
      <c r="H172" s="89"/>
    </row>
    <row r="173" spans="1:8" x14ac:dyDescent="0.3">
      <c r="A173" s="86">
        <v>2.71</v>
      </c>
      <c r="B173" s="87">
        <v>1.8000000000000002E-2</v>
      </c>
      <c r="C173" s="87">
        <v>0</v>
      </c>
      <c r="D173" s="88">
        <v>0</v>
      </c>
      <c r="E173" s="89">
        <f t="shared" si="4"/>
        <v>1.8000000000000002E-2</v>
      </c>
      <c r="F173" s="89">
        <f t="shared" si="5"/>
        <v>0</v>
      </c>
      <c r="G173" s="89"/>
      <c r="H173" s="89"/>
    </row>
    <row r="174" spans="1:8" x14ac:dyDescent="0.3">
      <c r="A174" s="86">
        <v>2.72</v>
      </c>
      <c r="B174" s="87">
        <v>1.8000000000000002E-2</v>
      </c>
      <c r="C174" s="87">
        <v>0</v>
      </c>
      <c r="D174" s="88">
        <v>0</v>
      </c>
      <c r="E174" s="89">
        <f t="shared" si="4"/>
        <v>1.8000000000000002E-2</v>
      </c>
      <c r="F174" s="89">
        <f t="shared" si="5"/>
        <v>0</v>
      </c>
      <c r="G174" s="89"/>
      <c r="H174" s="89"/>
    </row>
    <row r="175" spans="1:8" x14ac:dyDescent="0.3">
      <c r="A175" s="86">
        <v>2.73</v>
      </c>
      <c r="B175" s="87">
        <v>1.8000000000000002E-2</v>
      </c>
      <c r="C175" s="87">
        <v>0</v>
      </c>
      <c r="D175" s="88">
        <v>0</v>
      </c>
      <c r="E175" s="89">
        <f t="shared" si="4"/>
        <v>1.8000000000000002E-2</v>
      </c>
      <c r="F175" s="89">
        <f t="shared" si="5"/>
        <v>0</v>
      </c>
      <c r="G175" s="89"/>
      <c r="H175" s="89"/>
    </row>
    <row r="176" spans="1:8" x14ac:dyDescent="0.3">
      <c r="A176" s="86">
        <v>2.74</v>
      </c>
      <c r="B176" s="87">
        <v>1.8000000000000002E-2</v>
      </c>
      <c r="C176" s="87">
        <v>0</v>
      </c>
      <c r="D176" s="88">
        <v>0</v>
      </c>
      <c r="E176" s="89">
        <f t="shared" si="4"/>
        <v>1.8000000000000002E-2</v>
      </c>
      <c r="F176" s="89">
        <f t="shared" si="5"/>
        <v>0</v>
      </c>
      <c r="G176" s="89"/>
      <c r="H176" s="89"/>
    </row>
    <row r="177" spans="1:8" x14ac:dyDescent="0.3">
      <c r="A177" s="86">
        <v>2.75</v>
      </c>
      <c r="B177" s="87">
        <v>1.8000000000000002E-2</v>
      </c>
      <c r="C177" s="87">
        <v>0</v>
      </c>
      <c r="D177" s="88">
        <v>0</v>
      </c>
      <c r="E177" s="89">
        <f t="shared" si="4"/>
        <v>1.8000000000000002E-2</v>
      </c>
      <c r="F177" s="89">
        <f t="shared" si="5"/>
        <v>0</v>
      </c>
      <c r="G177" s="89"/>
      <c r="H177" s="89"/>
    </row>
    <row r="178" spans="1:8" x14ac:dyDescent="0.3">
      <c r="A178" s="86">
        <v>2.76</v>
      </c>
      <c r="B178" s="87">
        <v>1.8000000000000002E-2</v>
      </c>
      <c r="C178" s="87">
        <v>0</v>
      </c>
      <c r="D178" s="88">
        <v>0</v>
      </c>
      <c r="E178" s="89">
        <f t="shared" si="4"/>
        <v>1.8000000000000002E-2</v>
      </c>
      <c r="F178" s="89">
        <f t="shared" si="5"/>
        <v>0</v>
      </c>
      <c r="G178" s="89"/>
      <c r="H178" s="89"/>
    </row>
    <row r="179" spans="1:8" x14ac:dyDescent="0.3">
      <c r="A179" s="86">
        <v>2.77</v>
      </c>
      <c r="B179" s="87">
        <v>1.8000000000000002E-2</v>
      </c>
      <c r="C179" s="87">
        <v>0</v>
      </c>
      <c r="D179" s="88">
        <v>0</v>
      </c>
      <c r="E179" s="89">
        <f t="shared" si="4"/>
        <v>1.8000000000000002E-2</v>
      </c>
      <c r="F179" s="89">
        <f t="shared" si="5"/>
        <v>0</v>
      </c>
      <c r="G179" s="89"/>
      <c r="H179" s="89"/>
    </row>
    <row r="180" spans="1:8" x14ac:dyDescent="0.3">
      <c r="A180" s="86">
        <v>2.78</v>
      </c>
      <c r="B180" s="87">
        <v>1.8000000000000002E-2</v>
      </c>
      <c r="C180" s="87">
        <v>0</v>
      </c>
      <c r="D180" s="88">
        <v>0</v>
      </c>
      <c r="E180" s="89">
        <f t="shared" si="4"/>
        <v>1.8000000000000002E-2</v>
      </c>
      <c r="F180" s="89">
        <f t="shared" si="5"/>
        <v>0</v>
      </c>
      <c r="G180" s="89"/>
      <c r="H180" s="89"/>
    </row>
    <row r="181" spans="1:8" x14ac:dyDescent="0.3">
      <c r="A181" s="86">
        <v>2.79</v>
      </c>
      <c r="B181" s="87">
        <v>1.8000000000000002E-2</v>
      </c>
      <c r="C181" s="87">
        <v>0</v>
      </c>
      <c r="D181" s="88">
        <v>0</v>
      </c>
      <c r="E181" s="89">
        <f t="shared" si="4"/>
        <v>1.8000000000000002E-2</v>
      </c>
      <c r="F181" s="89">
        <f t="shared" si="5"/>
        <v>0</v>
      </c>
      <c r="G181" s="89"/>
      <c r="H181" s="89"/>
    </row>
    <row r="182" spans="1:8" x14ac:dyDescent="0.3">
      <c r="A182" s="86">
        <v>2.8</v>
      </c>
      <c r="B182" s="87">
        <v>1.8000000000000002E-2</v>
      </c>
      <c r="C182" s="87">
        <v>0</v>
      </c>
      <c r="D182" s="88">
        <v>0</v>
      </c>
      <c r="E182" s="89">
        <f t="shared" si="4"/>
        <v>1.8000000000000002E-2</v>
      </c>
      <c r="F182" s="89">
        <f t="shared" si="5"/>
        <v>0</v>
      </c>
      <c r="G182" s="89"/>
      <c r="H182" s="89"/>
    </row>
    <row r="183" spans="1:8" x14ac:dyDescent="0.3">
      <c r="A183" s="86">
        <v>2.81</v>
      </c>
      <c r="B183" s="87">
        <v>1.8000000000000002E-2</v>
      </c>
      <c r="C183" s="87">
        <v>0</v>
      </c>
      <c r="D183" s="88">
        <v>0</v>
      </c>
      <c r="E183" s="89">
        <f t="shared" si="4"/>
        <v>1.8000000000000002E-2</v>
      </c>
      <c r="F183" s="89">
        <f t="shared" si="5"/>
        <v>0</v>
      </c>
      <c r="G183" s="89"/>
      <c r="H183" s="89"/>
    </row>
    <row r="184" spans="1:8" x14ac:dyDescent="0.3">
      <c r="A184" s="86">
        <v>2.82</v>
      </c>
      <c r="B184" s="87">
        <v>1.8000000000000002E-2</v>
      </c>
      <c r="C184" s="87">
        <v>0</v>
      </c>
      <c r="D184" s="88">
        <v>0</v>
      </c>
      <c r="E184" s="89">
        <f t="shared" si="4"/>
        <v>1.8000000000000002E-2</v>
      </c>
      <c r="F184" s="89">
        <f t="shared" si="5"/>
        <v>0</v>
      </c>
      <c r="G184" s="89"/>
      <c r="H184" s="89"/>
    </row>
    <row r="185" spans="1:8" x14ac:dyDescent="0.3">
      <c r="A185" s="86">
        <v>2.83</v>
      </c>
      <c r="B185" s="87">
        <v>1.8000000000000002E-2</v>
      </c>
      <c r="C185" s="87">
        <v>0</v>
      </c>
      <c r="D185" s="88">
        <v>0</v>
      </c>
      <c r="E185" s="89">
        <f t="shared" si="4"/>
        <v>1.8000000000000002E-2</v>
      </c>
      <c r="F185" s="89">
        <f t="shared" si="5"/>
        <v>0</v>
      </c>
      <c r="G185" s="89"/>
      <c r="H185" s="89"/>
    </row>
    <row r="186" spans="1:8" x14ac:dyDescent="0.3">
      <c r="A186" s="86">
        <v>2.84</v>
      </c>
      <c r="B186" s="87">
        <v>1.8000000000000002E-2</v>
      </c>
      <c r="C186" s="87">
        <v>0</v>
      </c>
      <c r="D186" s="88">
        <v>0</v>
      </c>
      <c r="E186" s="89">
        <f t="shared" si="4"/>
        <v>1.8000000000000002E-2</v>
      </c>
      <c r="F186" s="89">
        <f t="shared" si="5"/>
        <v>0</v>
      </c>
      <c r="G186" s="89"/>
      <c r="H186" s="89"/>
    </row>
    <row r="187" spans="1:8" x14ac:dyDescent="0.3">
      <c r="A187" s="86">
        <v>2.85</v>
      </c>
      <c r="B187" s="87">
        <v>1.8000000000000002E-2</v>
      </c>
      <c r="C187" s="87">
        <v>0</v>
      </c>
      <c r="D187" s="88">
        <v>0</v>
      </c>
      <c r="E187" s="89">
        <f t="shared" si="4"/>
        <v>1.8000000000000002E-2</v>
      </c>
      <c r="F187" s="89">
        <f t="shared" si="5"/>
        <v>0</v>
      </c>
      <c r="G187" s="89"/>
      <c r="H187" s="89"/>
    </row>
    <row r="188" spans="1:8" x14ac:dyDescent="0.3">
      <c r="A188" s="86">
        <v>2.86</v>
      </c>
      <c r="B188" s="87">
        <v>1.8000000000000002E-2</v>
      </c>
      <c r="C188" s="87">
        <v>0</v>
      </c>
      <c r="D188" s="88">
        <v>0</v>
      </c>
      <c r="E188" s="89">
        <f t="shared" si="4"/>
        <v>1.8000000000000002E-2</v>
      </c>
      <c r="F188" s="89">
        <f t="shared" si="5"/>
        <v>0</v>
      </c>
      <c r="G188" s="89"/>
      <c r="H188" s="89"/>
    </row>
    <row r="189" spans="1:8" x14ac:dyDescent="0.3">
      <c r="A189" s="86">
        <v>2.87</v>
      </c>
      <c r="B189" s="87">
        <v>1.8000000000000002E-2</v>
      </c>
      <c r="C189" s="87">
        <v>0</v>
      </c>
      <c r="D189" s="88">
        <v>0</v>
      </c>
      <c r="E189" s="89">
        <f t="shared" si="4"/>
        <v>1.8000000000000002E-2</v>
      </c>
      <c r="F189" s="89">
        <f t="shared" si="5"/>
        <v>0</v>
      </c>
      <c r="G189" s="89"/>
      <c r="H189" s="89"/>
    </row>
    <row r="190" spans="1:8" x14ac:dyDescent="0.3">
      <c r="A190" s="86">
        <v>2.88</v>
      </c>
      <c r="B190" s="87">
        <v>1.8000000000000002E-2</v>
      </c>
      <c r="C190" s="87">
        <v>0</v>
      </c>
      <c r="D190" s="88">
        <v>0</v>
      </c>
      <c r="E190" s="89">
        <f t="shared" si="4"/>
        <v>1.8000000000000002E-2</v>
      </c>
      <c r="F190" s="89">
        <f t="shared" si="5"/>
        <v>0</v>
      </c>
      <c r="G190" s="89"/>
      <c r="H190" s="89"/>
    </row>
    <row r="191" spans="1:8" x14ac:dyDescent="0.3">
      <c r="A191" s="86">
        <v>2.89</v>
      </c>
      <c r="B191" s="87">
        <v>1.8000000000000002E-2</v>
      </c>
      <c r="C191" s="87">
        <v>0</v>
      </c>
      <c r="D191" s="88">
        <v>0</v>
      </c>
      <c r="E191" s="89">
        <f t="shared" si="4"/>
        <v>1.8000000000000002E-2</v>
      </c>
      <c r="F191" s="89">
        <f t="shared" si="5"/>
        <v>0</v>
      </c>
      <c r="G191" s="89"/>
      <c r="H191" s="89"/>
    </row>
    <row r="192" spans="1:8" x14ac:dyDescent="0.3">
      <c r="A192" s="86">
        <v>2.9</v>
      </c>
      <c r="B192" s="87">
        <v>1.8000000000000002E-2</v>
      </c>
      <c r="C192" s="87">
        <v>0</v>
      </c>
      <c r="D192" s="88">
        <v>0</v>
      </c>
      <c r="E192" s="89">
        <f t="shared" si="4"/>
        <v>1.8000000000000002E-2</v>
      </c>
      <c r="F192" s="89">
        <f t="shared" si="5"/>
        <v>0</v>
      </c>
      <c r="G192" s="89"/>
      <c r="H192" s="89"/>
    </row>
    <row r="193" spans="1:8" x14ac:dyDescent="0.3">
      <c r="A193" s="86">
        <v>2.91</v>
      </c>
      <c r="B193" s="87">
        <v>1.8000000000000002E-2</v>
      </c>
      <c r="C193" s="87">
        <v>0</v>
      </c>
      <c r="D193" s="88">
        <v>0</v>
      </c>
      <c r="E193" s="89">
        <f t="shared" si="4"/>
        <v>1.8000000000000002E-2</v>
      </c>
      <c r="F193" s="89">
        <f t="shared" si="5"/>
        <v>0</v>
      </c>
      <c r="G193" s="89"/>
      <c r="H193" s="89"/>
    </row>
    <row r="194" spans="1:8" x14ac:dyDescent="0.3">
      <c r="A194" s="86">
        <v>2.92</v>
      </c>
      <c r="B194" s="87">
        <v>1.8000000000000002E-2</v>
      </c>
      <c r="C194" s="87">
        <v>0</v>
      </c>
      <c r="D194" s="88">
        <v>0</v>
      </c>
      <c r="E194" s="89">
        <f t="shared" si="4"/>
        <v>1.8000000000000002E-2</v>
      </c>
      <c r="F194" s="89">
        <f t="shared" si="5"/>
        <v>0</v>
      </c>
      <c r="G194" s="89"/>
      <c r="H194" s="89"/>
    </row>
    <row r="195" spans="1:8" x14ac:dyDescent="0.3">
      <c r="A195" s="86">
        <v>2.93</v>
      </c>
      <c r="B195" s="87">
        <v>1.8000000000000002E-2</v>
      </c>
      <c r="C195" s="87">
        <v>0</v>
      </c>
      <c r="D195" s="88">
        <v>0</v>
      </c>
      <c r="E195" s="89">
        <f t="shared" ref="E195:E258" si="6">MAX(0,(0.32352/0.6)*(1.6/$A195-1))+$B195+$C195</f>
        <v>1.8000000000000002E-2</v>
      </c>
      <c r="F195" s="89">
        <f t="shared" ref="F195:F258" si="7">MAX(0,(0.361/1.5)*(2.5/$A195-1))</f>
        <v>0</v>
      </c>
      <c r="G195" s="89"/>
      <c r="H195" s="89"/>
    </row>
    <row r="196" spans="1:8" x14ac:dyDescent="0.3">
      <c r="A196" s="86">
        <v>2.94</v>
      </c>
      <c r="B196" s="87">
        <v>1.8000000000000002E-2</v>
      </c>
      <c r="C196" s="87">
        <v>0</v>
      </c>
      <c r="D196" s="88">
        <v>0</v>
      </c>
      <c r="E196" s="89">
        <f t="shared" si="6"/>
        <v>1.8000000000000002E-2</v>
      </c>
      <c r="F196" s="89">
        <f t="shared" si="7"/>
        <v>0</v>
      </c>
      <c r="G196" s="89"/>
      <c r="H196" s="89"/>
    </row>
    <row r="197" spans="1:8" x14ac:dyDescent="0.3">
      <c r="A197" s="86">
        <v>2.95</v>
      </c>
      <c r="B197" s="87">
        <v>1.8000000000000002E-2</v>
      </c>
      <c r="C197" s="87">
        <v>0</v>
      </c>
      <c r="D197" s="88">
        <v>0</v>
      </c>
      <c r="E197" s="89">
        <f t="shared" si="6"/>
        <v>1.8000000000000002E-2</v>
      </c>
      <c r="F197" s="89">
        <f t="shared" si="7"/>
        <v>0</v>
      </c>
      <c r="G197" s="89"/>
      <c r="H197" s="89"/>
    </row>
    <row r="198" spans="1:8" x14ac:dyDescent="0.3">
      <c r="A198" s="86">
        <v>2.96</v>
      </c>
      <c r="B198" s="87">
        <v>1.8000000000000002E-2</v>
      </c>
      <c r="C198" s="87">
        <v>0</v>
      </c>
      <c r="D198" s="88">
        <v>0</v>
      </c>
      <c r="E198" s="89">
        <f t="shared" si="6"/>
        <v>1.8000000000000002E-2</v>
      </c>
      <c r="F198" s="89">
        <f t="shared" si="7"/>
        <v>0</v>
      </c>
      <c r="G198" s="89"/>
      <c r="H198" s="89"/>
    </row>
    <row r="199" spans="1:8" x14ac:dyDescent="0.3">
      <c r="A199" s="86">
        <v>2.97</v>
      </c>
      <c r="B199" s="87">
        <v>1.8000000000000002E-2</v>
      </c>
      <c r="C199" s="87">
        <v>0</v>
      </c>
      <c r="D199" s="88">
        <v>0</v>
      </c>
      <c r="E199" s="89">
        <f t="shared" si="6"/>
        <v>1.8000000000000002E-2</v>
      </c>
      <c r="F199" s="89">
        <f t="shared" si="7"/>
        <v>0</v>
      </c>
      <c r="G199" s="89"/>
      <c r="H199" s="89"/>
    </row>
    <row r="200" spans="1:8" x14ac:dyDescent="0.3">
      <c r="A200" s="86">
        <v>2.98</v>
      </c>
      <c r="B200" s="87">
        <v>1.8000000000000002E-2</v>
      </c>
      <c r="C200" s="87">
        <v>0</v>
      </c>
      <c r="D200" s="88">
        <v>0</v>
      </c>
      <c r="E200" s="89">
        <f t="shared" si="6"/>
        <v>1.8000000000000002E-2</v>
      </c>
      <c r="F200" s="89">
        <f t="shared" si="7"/>
        <v>0</v>
      </c>
      <c r="G200" s="89"/>
      <c r="H200" s="89"/>
    </row>
    <row r="201" spans="1:8" x14ac:dyDescent="0.3">
      <c r="A201" s="86">
        <v>2.99</v>
      </c>
      <c r="B201" s="87">
        <v>1.8000000000000002E-2</v>
      </c>
      <c r="C201" s="87">
        <v>0</v>
      </c>
      <c r="D201" s="88">
        <v>0</v>
      </c>
      <c r="E201" s="89">
        <f t="shared" si="6"/>
        <v>1.8000000000000002E-2</v>
      </c>
      <c r="F201" s="89">
        <f t="shared" si="7"/>
        <v>0</v>
      </c>
      <c r="G201" s="89"/>
      <c r="H201" s="89"/>
    </row>
    <row r="202" spans="1:8" x14ac:dyDescent="0.3">
      <c r="A202" s="86">
        <v>3</v>
      </c>
      <c r="B202" s="87">
        <v>1.8000000000000002E-2</v>
      </c>
      <c r="C202" s="87">
        <v>0</v>
      </c>
      <c r="D202" s="88">
        <v>0</v>
      </c>
      <c r="E202" s="89">
        <f t="shared" si="6"/>
        <v>1.8000000000000002E-2</v>
      </c>
      <c r="F202" s="89">
        <f t="shared" si="7"/>
        <v>0</v>
      </c>
      <c r="G202" s="89"/>
      <c r="H202" s="89"/>
    </row>
    <row r="203" spans="1:8" x14ac:dyDescent="0.3">
      <c r="A203" s="86">
        <v>3.01</v>
      </c>
      <c r="B203" s="87">
        <v>1.8000000000000002E-2</v>
      </c>
      <c r="C203" s="87">
        <v>0</v>
      </c>
      <c r="D203" s="88">
        <v>0</v>
      </c>
      <c r="E203" s="89">
        <f t="shared" si="6"/>
        <v>1.8000000000000002E-2</v>
      </c>
      <c r="F203" s="89">
        <f t="shared" si="7"/>
        <v>0</v>
      </c>
      <c r="G203" s="89"/>
      <c r="H203" s="89"/>
    </row>
    <row r="204" spans="1:8" x14ac:dyDescent="0.3">
      <c r="A204" s="86">
        <v>3.02</v>
      </c>
      <c r="B204" s="87">
        <v>1.8000000000000002E-2</v>
      </c>
      <c r="C204" s="87">
        <v>0</v>
      </c>
      <c r="D204" s="88">
        <v>0</v>
      </c>
      <c r="E204" s="89">
        <f t="shared" si="6"/>
        <v>1.8000000000000002E-2</v>
      </c>
      <c r="F204" s="89">
        <f t="shared" si="7"/>
        <v>0</v>
      </c>
      <c r="G204" s="89"/>
      <c r="H204" s="89"/>
    </row>
    <row r="205" spans="1:8" x14ac:dyDescent="0.3">
      <c r="A205" s="86">
        <v>3.03</v>
      </c>
      <c r="B205" s="87">
        <v>1.8000000000000002E-2</v>
      </c>
      <c r="C205" s="87">
        <v>0</v>
      </c>
      <c r="D205" s="88">
        <v>0</v>
      </c>
      <c r="E205" s="89">
        <f t="shared" si="6"/>
        <v>1.8000000000000002E-2</v>
      </c>
      <c r="F205" s="89">
        <f t="shared" si="7"/>
        <v>0</v>
      </c>
      <c r="G205" s="89"/>
      <c r="H205" s="89"/>
    </row>
    <row r="206" spans="1:8" x14ac:dyDescent="0.3">
      <c r="A206" s="86">
        <v>3.04</v>
      </c>
      <c r="B206" s="87">
        <v>1.8000000000000002E-2</v>
      </c>
      <c r="C206" s="87">
        <v>0</v>
      </c>
      <c r="D206" s="88">
        <v>0</v>
      </c>
      <c r="E206" s="89">
        <f t="shared" si="6"/>
        <v>1.8000000000000002E-2</v>
      </c>
      <c r="F206" s="89">
        <f t="shared" si="7"/>
        <v>0</v>
      </c>
      <c r="G206" s="89"/>
      <c r="H206" s="89"/>
    </row>
    <row r="207" spans="1:8" x14ac:dyDescent="0.3">
      <c r="A207" s="86">
        <v>3.05</v>
      </c>
      <c r="B207" s="87">
        <v>1.8000000000000002E-2</v>
      </c>
      <c r="C207" s="87">
        <v>0</v>
      </c>
      <c r="D207" s="88">
        <v>0</v>
      </c>
      <c r="E207" s="89">
        <f t="shared" si="6"/>
        <v>1.8000000000000002E-2</v>
      </c>
      <c r="F207" s="89">
        <f t="shared" si="7"/>
        <v>0</v>
      </c>
      <c r="G207" s="89"/>
      <c r="H207" s="89"/>
    </row>
    <row r="208" spans="1:8" x14ac:dyDescent="0.3">
      <c r="A208" s="86">
        <v>3.06</v>
      </c>
      <c r="B208" s="87">
        <v>1.8000000000000002E-2</v>
      </c>
      <c r="C208" s="87">
        <v>0</v>
      </c>
      <c r="D208" s="88">
        <v>0</v>
      </c>
      <c r="E208" s="89">
        <f t="shared" si="6"/>
        <v>1.8000000000000002E-2</v>
      </c>
      <c r="F208" s="89">
        <f t="shared" si="7"/>
        <v>0</v>
      </c>
      <c r="G208" s="89"/>
      <c r="H208" s="89"/>
    </row>
    <row r="209" spans="1:8" x14ac:dyDescent="0.3">
      <c r="A209" s="86">
        <v>3.07</v>
      </c>
      <c r="B209" s="87">
        <v>1.8000000000000002E-2</v>
      </c>
      <c r="C209" s="87">
        <v>0</v>
      </c>
      <c r="D209" s="88">
        <v>0</v>
      </c>
      <c r="E209" s="89">
        <f t="shared" si="6"/>
        <v>1.8000000000000002E-2</v>
      </c>
      <c r="F209" s="89">
        <f t="shared" si="7"/>
        <v>0</v>
      </c>
      <c r="G209" s="89"/>
      <c r="H209" s="89"/>
    </row>
    <row r="210" spans="1:8" x14ac:dyDescent="0.3">
      <c r="A210" s="86">
        <v>3.08</v>
      </c>
      <c r="B210" s="87">
        <v>1.8000000000000002E-2</v>
      </c>
      <c r="C210" s="87">
        <v>0</v>
      </c>
      <c r="D210" s="88">
        <v>0</v>
      </c>
      <c r="E210" s="89">
        <f t="shared" si="6"/>
        <v>1.8000000000000002E-2</v>
      </c>
      <c r="F210" s="89">
        <f t="shared" si="7"/>
        <v>0</v>
      </c>
      <c r="G210" s="89"/>
      <c r="H210" s="89"/>
    </row>
    <row r="211" spans="1:8" x14ac:dyDescent="0.3">
      <c r="A211" s="86">
        <v>3.09</v>
      </c>
      <c r="B211" s="87">
        <v>1.8000000000000002E-2</v>
      </c>
      <c r="C211" s="87">
        <v>0</v>
      </c>
      <c r="D211" s="88">
        <v>0</v>
      </c>
      <c r="E211" s="89">
        <f t="shared" si="6"/>
        <v>1.8000000000000002E-2</v>
      </c>
      <c r="F211" s="89">
        <f t="shared" si="7"/>
        <v>0</v>
      </c>
      <c r="G211" s="89"/>
      <c r="H211" s="89"/>
    </row>
    <row r="212" spans="1:8" x14ac:dyDescent="0.3">
      <c r="A212" s="86">
        <v>3.1</v>
      </c>
      <c r="B212" s="87">
        <v>1.8000000000000002E-2</v>
      </c>
      <c r="C212" s="87">
        <v>0</v>
      </c>
      <c r="D212" s="88">
        <v>0</v>
      </c>
      <c r="E212" s="89">
        <f t="shared" si="6"/>
        <v>1.8000000000000002E-2</v>
      </c>
      <c r="F212" s="89">
        <f t="shared" si="7"/>
        <v>0</v>
      </c>
      <c r="G212" s="89"/>
      <c r="H212" s="89"/>
    </row>
    <row r="213" spans="1:8" x14ac:dyDescent="0.3">
      <c r="A213" s="86">
        <v>3.11</v>
      </c>
      <c r="B213" s="87">
        <v>1.8000000000000002E-2</v>
      </c>
      <c r="C213" s="87">
        <v>0</v>
      </c>
      <c r="D213" s="88">
        <v>0</v>
      </c>
      <c r="E213" s="89">
        <f t="shared" si="6"/>
        <v>1.8000000000000002E-2</v>
      </c>
      <c r="F213" s="89">
        <f t="shared" si="7"/>
        <v>0</v>
      </c>
      <c r="G213" s="89"/>
      <c r="H213" s="89"/>
    </row>
    <row r="214" spans="1:8" x14ac:dyDescent="0.3">
      <c r="A214" s="86">
        <v>3.12</v>
      </c>
      <c r="B214" s="87">
        <v>1.8000000000000002E-2</v>
      </c>
      <c r="C214" s="87">
        <v>0</v>
      </c>
      <c r="D214" s="88">
        <v>0</v>
      </c>
      <c r="E214" s="89">
        <f t="shared" si="6"/>
        <v>1.8000000000000002E-2</v>
      </c>
      <c r="F214" s="89">
        <f t="shared" si="7"/>
        <v>0</v>
      </c>
      <c r="G214" s="89"/>
      <c r="H214" s="89"/>
    </row>
    <row r="215" spans="1:8" x14ac:dyDescent="0.3">
      <c r="A215" s="86">
        <v>3.13</v>
      </c>
      <c r="B215" s="87">
        <v>1.8000000000000002E-2</v>
      </c>
      <c r="C215" s="87">
        <v>0</v>
      </c>
      <c r="D215" s="88">
        <v>0</v>
      </c>
      <c r="E215" s="89">
        <f t="shared" si="6"/>
        <v>1.8000000000000002E-2</v>
      </c>
      <c r="F215" s="89">
        <f t="shared" si="7"/>
        <v>0</v>
      </c>
      <c r="G215" s="89"/>
      <c r="H215" s="89"/>
    </row>
    <row r="216" spans="1:8" x14ac:dyDescent="0.3">
      <c r="A216" s="86">
        <v>3.14</v>
      </c>
      <c r="B216" s="87">
        <v>1.8000000000000002E-2</v>
      </c>
      <c r="C216" s="87">
        <v>0</v>
      </c>
      <c r="D216" s="88">
        <v>0</v>
      </c>
      <c r="E216" s="89">
        <f t="shared" si="6"/>
        <v>1.8000000000000002E-2</v>
      </c>
      <c r="F216" s="89">
        <f t="shared" si="7"/>
        <v>0</v>
      </c>
      <c r="G216" s="89"/>
      <c r="H216" s="89"/>
    </row>
    <row r="217" spans="1:8" x14ac:dyDescent="0.3">
      <c r="A217" s="86">
        <v>3.15</v>
      </c>
      <c r="B217" s="87">
        <v>1.8000000000000002E-2</v>
      </c>
      <c r="C217" s="87">
        <v>0</v>
      </c>
      <c r="D217" s="88">
        <v>0</v>
      </c>
      <c r="E217" s="89">
        <f t="shared" si="6"/>
        <v>1.8000000000000002E-2</v>
      </c>
      <c r="F217" s="89">
        <f t="shared" si="7"/>
        <v>0</v>
      </c>
      <c r="G217" s="89"/>
      <c r="H217" s="89"/>
    </row>
    <row r="218" spans="1:8" x14ac:dyDescent="0.3">
      <c r="A218" s="86">
        <v>3.16</v>
      </c>
      <c r="B218" s="87">
        <v>1.8000000000000002E-2</v>
      </c>
      <c r="C218" s="87">
        <v>0</v>
      </c>
      <c r="D218" s="88">
        <v>0</v>
      </c>
      <c r="E218" s="89">
        <f t="shared" si="6"/>
        <v>1.8000000000000002E-2</v>
      </c>
      <c r="F218" s="89">
        <f t="shared" si="7"/>
        <v>0</v>
      </c>
      <c r="G218" s="89"/>
      <c r="H218" s="89"/>
    </row>
    <row r="219" spans="1:8" x14ac:dyDescent="0.3">
      <c r="A219" s="86">
        <v>3.17</v>
      </c>
      <c r="B219" s="87">
        <v>1.8000000000000002E-2</v>
      </c>
      <c r="C219" s="87">
        <v>0</v>
      </c>
      <c r="D219" s="88">
        <v>0</v>
      </c>
      <c r="E219" s="89">
        <f t="shared" si="6"/>
        <v>1.8000000000000002E-2</v>
      </c>
      <c r="F219" s="89">
        <f t="shared" si="7"/>
        <v>0</v>
      </c>
      <c r="G219" s="89"/>
      <c r="H219" s="89"/>
    </row>
    <row r="220" spans="1:8" x14ac:dyDescent="0.3">
      <c r="A220" s="86">
        <v>3.18</v>
      </c>
      <c r="B220" s="87">
        <v>1.8000000000000002E-2</v>
      </c>
      <c r="C220" s="87">
        <v>0</v>
      </c>
      <c r="D220" s="88">
        <v>0</v>
      </c>
      <c r="E220" s="89">
        <f t="shared" si="6"/>
        <v>1.8000000000000002E-2</v>
      </c>
      <c r="F220" s="89">
        <f t="shared" si="7"/>
        <v>0</v>
      </c>
      <c r="G220" s="89"/>
      <c r="H220" s="89"/>
    </row>
    <row r="221" spans="1:8" x14ac:dyDescent="0.3">
      <c r="A221" s="86">
        <v>3.19</v>
      </c>
      <c r="B221" s="87">
        <v>1.8000000000000002E-2</v>
      </c>
      <c r="C221" s="87">
        <v>0</v>
      </c>
      <c r="D221" s="88">
        <v>0</v>
      </c>
      <c r="E221" s="89">
        <f t="shared" si="6"/>
        <v>1.8000000000000002E-2</v>
      </c>
      <c r="F221" s="89">
        <f t="shared" si="7"/>
        <v>0</v>
      </c>
      <c r="G221" s="89"/>
      <c r="H221" s="89"/>
    </row>
    <row r="222" spans="1:8" x14ac:dyDescent="0.3">
      <c r="A222" s="86">
        <v>3.2</v>
      </c>
      <c r="B222" s="87">
        <v>1.8000000000000002E-2</v>
      </c>
      <c r="C222" s="87">
        <v>0</v>
      </c>
      <c r="D222" s="88">
        <v>0</v>
      </c>
      <c r="E222" s="89">
        <f t="shared" si="6"/>
        <v>1.8000000000000002E-2</v>
      </c>
      <c r="F222" s="89">
        <f t="shared" si="7"/>
        <v>0</v>
      </c>
      <c r="G222" s="89"/>
      <c r="H222" s="89"/>
    </row>
    <row r="223" spans="1:8" x14ac:dyDescent="0.3">
      <c r="A223" s="86">
        <v>3.21</v>
      </c>
      <c r="B223" s="87">
        <v>1.8000000000000002E-2</v>
      </c>
      <c r="C223" s="87">
        <v>0</v>
      </c>
      <c r="D223" s="88">
        <v>0</v>
      </c>
      <c r="E223" s="89">
        <f t="shared" si="6"/>
        <v>1.8000000000000002E-2</v>
      </c>
      <c r="F223" s="89">
        <f t="shared" si="7"/>
        <v>0</v>
      </c>
      <c r="G223" s="89"/>
      <c r="H223" s="89"/>
    </row>
    <row r="224" spans="1:8" x14ac:dyDescent="0.3">
      <c r="A224" s="86">
        <v>3.22</v>
      </c>
      <c r="B224" s="87">
        <v>1.8000000000000002E-2</v>
      </c>
      <c r="C224" s="87">
        <v>0</v>
      </c>
      <c r="D224" s="88">
        <v>0</v>
      </c>
      <c r="E224" s="89">
        <f t="shared" si="6"/>
        <v>1.8000000000000002E-2</v>
      </c>
      <c r="F224" s="89">
        <f t="shared" si="7"/>
        <v>0</v>
      </c>
      <c r="G224" s="89"/>
      <c r="H224" s="89"/>
    </row>
    <row r="225" spans="1:8" x14ac:dyDescent="0.3">
      <c r="A225" s="86">
        <v>3.23</v>
      </c>
      <c r="B225" s="87">
        <v>1.8000000000000002E-2</v>
      </c>
      <c r="C225" s="87">
        <v>0</v>
      </c>
      <c r="D225" s="88">
        <v>0</v>
      </c>
      <c r="E225" s="89">
        <f t="shared" si="6"/>
        <v>1.8000000000000002E-2</v>
      </c>
      <c r="F225" s="89">
        <f t="shared" si="7"/>
        <v>0</v>
      </c>
      <c r="G225" s="89"/>
      <c r="H225" s="89"/>
    </row>
    <row r="226" spans="1:8" x14ac:dyDescent="0.3">
      <c r="A226" s="86">
        <v>3.24</v>
      </c>
      <c r="B226" s="87">
        <v>1.8000000000000002E-2</v>
      </c>
      <c r="C226" s="87">
        <v>0</v>
      </c>
      <c r="D226" s="88">
        <v>0</v>
      </c>
      <c r="E226" s="89">
        <f t="shared" si="6"/>
        <v>1.8000000000000002E-2</v>
      </c>
      <c r="F226" s="89">
        <f t="shared" si="7"/>
        <v>0</v>
      </c>
      <c r="G226" s="89"/>
      <c r="H226" s="89"/>
    </row>
    <row r="227" spans="1:8" x14ac:dyDescent="0.3">
      <c r="A227" s="86">
        <v>3.25</v>
      </c>
      <c r="B227" s="87">
        <v>1.8000000000000002E-2</v>
      </c>
      <c r="C227" s="87">
        <v>0</v>
      </c>
      <c r="D227" s="88">
        <v>0</v>
      </c>
      <c r="E227" s="89">
        <f t="shared" si="6"/>
        <v>1.8000000000000002E-2</v>
      </c>
      <c r="F227" s="89">
        <f t="shared" si="7"/>
        <v>0</v>
      </c>
      <c r="G227" s="89"/>
      <c r="H227" s="89"/>
    </row>
    <row r="228" spans="1:8" x14ac:dyDescent="0.3">
      <c r="A228" s="86">
        <v>3.26</v>
      </c>
      <c r="B228" s="87">
        <v>1.8000000000000002E-2</v>
      </c>
      <c r="C228" s="87">
        <v>0</v>
      </c>
      <c r="D228" s="88">
        <v>0</v>
      </c>
      <c r="E228" s="89">
        <f t="shared" si="6"/>
        <v>1.8000000000000002E-2</v>
      </c>
      <c r="F228" s="89">
        <f t="shared" si="7"/>
        <v>0</v>
      </c>
      <c r="G228" s="89"/>
      <c r="H228" s="89"/>
    </row>
    <row r="229" spans="1:8" x14ac:dyDescent="0.3">
      <c r="A229" s="86">
        <v>3.27</v>
      </c>
      <c r="B229" s="87">
        <v>1.8000000000000002E-2</v>
      </c>
      <c r="C229" s="87">
        <v>0</v>
      </c>
      <c r="D229" s="88">
        <v>0</v>
      </c>
      <c r="E229" s="89">
        <f t="shared" si="6"/>
        <v>1.8000000000000002E-2</v>
      </c>
      <c r="F229" s="89">
        <f t="shared" si="7"/>
        <v>0</v>
      </c>
      <c r="G229" s="89"/>
      <c r="H229" s="89"/>
    </row>
    <row r="230" spans="1:8" x14ac:dyDescent="0.3">
      <c r="A230" s="86">
        <v>3.28</v>
      </c>
      <c r="B230" s="87">
        <v>1.8000000000000002E-2</v>
      </c>
      <c r="C230" s="87">
        <v>0</v>
      </c>
      <c r="D230" s="88">
        <v>0</v>
      </c>
      <c r="E230" s="89">
        <f t="shared" si="6"/>
        <v>1.8000000000000002E-2</v>
      </c>
      <c r="F230" s="89">
        <f t="shared" si="7"/>
        <v>0</v>
      </c>
      <c r="G230" s="89"/>
      <c r="H230" s="89"/>
    </row>
    <row r="231" spans="1:8" x14ac:dyDescent="0.3">
      <c r="A231" s="86">
        <v>3.29</v>
      </c>
      <c r="B231" s="87">
        <v>1.8000000000000002E-2</v>
      </c>
      <c r="C231" s="87">
        <v>0</v>
      </c>
      <c r="D231" s="88">
        <v>0</v>
      </c>
      <c r="E231" s="89">
        <f t="shared" si="6"/>
        <v>1.8000000000000002E-2</v>
      </c>
      <c r="F231" s="89">
        <f t="shared" si="7"/>
        <v>0</v>
      </c>
      <c r="G231" s="89"/>
      <c r="H231" s="89"/>
    </row>
    <row r="232" spans="1:8" x14ac:dyDescent="0.3">
      <c r="A232" s="86">
        <v>3.3</v>
      </c>
      <c r="B232" s="87">
        <v>1.8000000000000002E-2</v>
      </c>
      <c r="C232" s="87">
        <v>0</v>
      </c>
      <c r="D232" s="88">
        <v>0</v>
      </c>
      <c r="E232" s="89">
        <f t="shared" si="6"/>
        <v>1.8000000000000002E-2</v>
      </c>
      <c r="F232" s="89">
        <f t="shared" si="7"/>
        <v>0</v>
      </c>
      <c r="G232" s="89"/>
      <c r="H232" s="89"/>
    </row>
    <row r="233" spans="1:8" x14ac:dyDescent="0.3">
      <c r="A233" s="86">
        <v>3.31</v>
      </c>
      <c r="B233" s="87">
        <v>1.8000000000000002E-2</v>
      </c>
      <c r="C233" s="87">
        <v>0</v>
      </c>
      <c r="D233" s="88">
        <v>0</v>
      </c>
      <c r="E233" s="89">
        <f t="shared" si="6"/>
        <v>1.8000000000000002E-2</v>
      </c>
      <c r="F233" s="89">
        <f t="shared" si="7"/>
        <v>0</v>
      </c>
      <c r="G233" s="89"/>
      <c r="H233" s="89"/>
    </row>
    <row r="234" spans="1:8" x14ac:dyDescent="0.3">
      <c r="A234" s="86">
        <v>3.32</v>
      </c>
      <c r="B234" s="87">
        <v>1.8000000000000002E-2</v>
      </c>
      <c r="C234" s="87">
        <v>0</v>
      </c>
      <c r="D234" s="88">
        <v>0</v>
      </c>
      <c r="E234" s="89">
        <f t="shared" si="6"/>
        <v>1.8000000000000002E-2</v>
      </c>
      <c r="F234" s="89">
        <f t="shared" si="7"/>
        <v>0</v>
      </c>
      <c r="G234" s="89"/>
      <c r="H234" s="89"/>
    </row>
    <row r="235" spans="1:8" x14ac:dyDescent="0.3">
      <c r="A235" s="86">
        <v>3.33</v>
      </c>
      <c r="B235" s="87">
        <v>1.8000000000000002E-2</v>
      </c>
      <c r="C235" s="87">
        <v>0</v>
      </c>
      <c r="D235" s="88">
        <v>0</v>
      </c>
      <c r="E235" s="89">
        <f t="shared" si="6"/>
        <v>1.8000000000000002E-2</v>
      </c>
      <c r="F235" s="89">
        <f t="shared" si="7"/>
        <v>0</v>
      </c>
      <c r="G235" s="89"/>
      <c r="H235" s="89"/>
    </row>
    <row r="236" spans="1:8" x14ac:dyDescent="0.3">
      <c r="A236" s="86">
        <v>3.34</v>
      </c>
      <c r="B236" s="87">
        <v>1.8000000000000002E-2</v>
      </c>
      <c r="C236" s="87">
        <v>0</v>
      </c>
      <c r="D236" s="88">
        <v>0</v>
      </c>
      <c r="E236" s="89">
        <f t="shared" si="6"/>
        <v>1.8000000000000002E-2</v>
      </c>
      <c r="F236" s="89">
        <f t="shared" si="7"/>
        <v>0</v>
      </c>
      <c r="G236" s="89"/>
      <c r="H236" s="89"/>
    </row>
    <row r="237" spans="1:8" x14ac:dyDescent="0.3">
      <c r="A237" s="86">
        <v>3.35</v>
      </c>
      <c r="B237" s="87">
        <v>1.8000000000000002E-2</v>
      </c>
      <c r="C237" s="87">
        <v>0</v>
      </c>
      <c r="D237" s="88">
        <v>0</v>
      </c>
      <c r="E237" s="89">
        <f t="shared" si="6"/>
        <v>1.8000000000000002E-2</v>
      </c>
      <c r="F237" s="89">
        <f t="shared" si="7"/>
        <v>0</v>
      </c>
      <c r="G237" s="89"/>
      <c r="H237" s="89"/>
    </row>
    <row r="238" spans="1:8" x14ac:dyDescent="0.3">
      <c r="A238" s="86">
        <v>3.36</v>
      </c>
      <c r="B238" s="87">
        <v>1.8000000000000002E-2</v>
      </c>
      <c r="C238" s="87">
        <v>0</v>
      </c>
      <c r="D238" s="88">
        <v>0</v>
      </c>
      <c r="E238" s="89">
        <f t="shared" si="6"/>
        <v>1.8000000000000002E-2</v>
      </c>
      <c r="F238" s="89">
        <f t="shared" si="7"/>
        <v>0</v>
      </c>
      <c r="G238" s="89"/>
      <c r="H238" s="89"/>
    </row>
    <row r="239" spans="1:8" x14ac:dyDescent="0.3">
      <c r="A239" s="86">
        <v>3.37</v>
      </c>
      <c r="B239" s="87">
        <v>1.8000000000000002E-2</v>
      </c>
      <c r="C239" s="87">
        <v>0</v>
      </c>
      <c r="D239" s="88">
        <v>0</v>
      </c>
      <c r="E239" s="89">
        <f t="shared" si="6"/>
        <v>1.8000000000000002E-2</v>
      </c>
      <c r="F239" s="89">
        <f t="shared" si="7"/>
        <v>0</v>
      </c>
      <c r="G239" s="89"/>
      <c r="H239" s="89"/>
    </row>
    <row r="240" spans="1:8" x14ac:dyDescent="0.3">
      <c r="A240" s="86">
        <v>3.38</v>
      </c>
      <c r="B240" s="87">
        <v>1.8000000000000002E-2</v>
      </c>
      <c r="C240" s="87">
        <v>0</v>
      </c>
      <c r="D240" s="88">
        <v>0</v>
      </c>
      <c r="E240" s="89">
        <f t="shared" si="6"/>
        <v>1.8000000000000002E-2</v>
      </c>
      <c r="F240" s="89">
        <f t="shared" si="7"/>
        <v>0</v>
      </c>
      <c r="G240" s="89"/>
      <c r="H240" s="89"/>
    </row>
    <row r="241" spans="1:8" x14ac:dyDescent="0.3">
      <c r="A241" s="86">
        <v>3.39</v>
      </c>
      <c r="B241" s="87">
        <v>1.8000000000000002E-2</v>
      </c>
      <c r="C241" s="87">
        <v>0</v>
      </c>
      <c r="D241" s="88">
        <v>0</v>
      </c>
      <c r="E241" s="89">
        <f t="shared" si="6"/>
        <v>1.8000000000000002E-2</v>
      </c>
      <c r="F241" s="89">
        <f t="shared" si="7"/>
        <v>0</v>
      </c>
      <c r="G241" s="89"/>
      <c r="H241" s="89"/>
    </row>
    <row r="242" spans="1:8" x14ac:dyDescent="0.3">
      <c r="A242" s="86">
        <v>3.4</v>
      </c>
      <c r="B242" s="87">
        <v>1.8000000000000002E-2</v>
      </c>
      <c r="C242" s="87">
        <v>0</v>
      </c>
      <c r="D242" s="88">
        <v>0</v>
      </c>
      <c r="E242" s="89">
        <f t="shared" si="6"/>
        <v>1.8000000000000002E-2</v>
      </c>
      <c r="F242" s="89">
        <f t="shared" si="7"/>
        <v>0</v>
      </c>
      <c r="G242" s="89"/>
      <c r="H242" s="89"/>
    </row>
    <row r="243" spans="1:8" x14ac:dyDescent="0.3">
      <c r="A243" s="86">
        <v>3.41</v>
      </c>
      <c r="B243" s="87">
        <v>1.8000000000000002E-2</v>
      </c>
      <c r="C243" s="87">
        <v>0</v>
      </c>
      <c r="D243" s="88">
        <v>0</v>
      </c>
      <c r="E243" s="89">
        <f t="shared" si="6"/>
        <v>1.8000000000000002E-2</v>
      </c>
      <c r="F243" s="89">
        <f t="shared" si="7"/>
        <v>0</v>
      </c>
      <c r="G243" s="89"/>
      <c r="H243" s="89"/>
    </row>
    <row r="244" spans="1:8" x14ac:dyDescent="0.3">
      <c r="A244" s="86">
        <v>3.42</v>
      </c>
      <c r="B244" s="87">
        <v>1.8000000000000002E-2</v>
      </c>
      <c r="C244" s="87">
        <v>0</v>
      </c>
      <c r="D244" s="88">
        <v>0</v>
      </c>
      <c r="E244" s="89">
        <f t="shared" si="6"/>
        <v>1.8000000000000002E-2</v>
      </c>
      <c r="F244" s="89">
        <f t="shared" si="7"/>
        <v>0</v>
      </c>
      <c r="G244" s="89"/>
      <c r="H244" s="89"/>
    </row>
    <row r="245" spans="1:8" x14ac:dyDescent="0.3">
      <c r="A245" s="86">
        <v>3.43</v>
      </c>
      <c r="B245" s="87">
        <v>1.8000000000000002E-2</v>
      </c>
      <c r="C245" s="87">
        <v>0</v>
      </c>
      <c r="D245" s="88">
        <v>0</v>
      </c>
      <c r="E245" s="89">
        <f t="shared" si="6"/>
        <v>1.8000000000000002E-2</v>
      </c>
      <c r="F245" s="89">
        <f t="shared" si="7"/>
        <v>0</v>
      </c>
      <c r="G245" s="89"/>
      <c r="H245" s="89"/>
    </row>
    <row r="246" spans="1:8" x14ac:dyDescent="0.3">
      <c r="A246" s="86">
        <v>3.44</v>
      </c>
      <c r="B246" s="87">
        <v>1.8000000000000002E-2</v>
      </c>
      <c r="C246" s="87">
        <v>0</v>
      </c>
      <c r="D246" s="88">
        <v>0</v>
      </c>
      <c r="E246" s="89">
        <f t="shared" si="6"/>
        <v>1.8000000000000002E-2</v>
      </c>
      <c r="F246" s="89">
        <f t="shared" si="7"/>
        <v>0</v>
      </c>
      <c r="G246" s="89"/>
      <c r="H246" s="89"/>
    </row>
    <row r="247" spans="1:8" x14ac:dyDescent="0.3">
      <c r="A247" s="86">
        <v>3.45</v>
      </c>
      <c r="B247" s="87">
        <v>1.8000000000000002E-2</v>
      </c>
      <c r="C247" s="87">
        <v>0</v>
      </c>
      <c r="D247" s="88">
        <v>0</v>
      </c>
      <c r="E247" s="89">
        <f t="shared" si="6"/>
        <v>1.8000000000000002E-2</v>
      </c>
      <c r="F247" s="89">
        <f t="shared" si="7"/>
        <v>0</v>
      </c>
      <c r="G247" s="89"/>
      <c r="H247" s="89"/>
    </row>
    <row r="248" spans="1:8" x14ac:dyDescent="0.3">
      <c r="A248" s="86">
        <v>3.46</v>
      </c>
      <c r="B248" s="87">
        <v>1.8000000000000002E-2</v>
      </c>
      <c r="C248" s="87">
        <v>0</v>
      </c>
      <c r="D248" s="88">
        <v>0</v>
      </c>
      <c r="E248" s="89">
        <f t="shared" si="6"/>
        <v>1.8000000000000002E-2</v>
      </c>
      <c r="F248" s="89">
        <f t="shared" si="7"/>
        <v>0</v>
      </c>
      <c r="G248" s="89"/>
      <c r="H248" s="89"/>
    </row>
    <row r="249" spans="1:8" x14ac:dyDescent="0.3">
      <c r="A249" s="86">
        <v>3.47</v>
      </c>
      <c r="B249" s="87">
        <v>1.8000000000000002E-2</v>
      </c>
      <c r="C249" s="87">
        <v>0</v>
      </c>
      <c r="D249" s="88">
        <v>0</v>
      </c>
      <c r="E249" s="89">
        <f t="shared" si="6"/>
        <v>1.8000000000000002E-2</v>
      </c>
      <c r="F249" s="89">
        <f t="shared" si="7"/>
        <v>0</v>
      </c>
      <c r="G249" s="89"/>
      <c r="H249" s="89"/>
    </row>
    <row r="250" spans="1:8" x14ac:dyDescent="0.3">
      <c r="A250" s="86">
        <v>3.48</v>
      </c>
      <c r="B250" s="87">
        <v>1.8000000000000002E-2</v>
      </c>
      <c r="C250" s="87">
        <v>0</v>
      </c>
      <c r="D250" s="88">
        <v>0</v>
      </c>
      <c r="E250" s="89">
        <f t="shared" si="6"/>
        <v>1.8000000000000002E-2</v>
      </c>
      <c r="F250" s="89">
        <f t="shared" si="7"/>
        <v>0</v>
      </c>
      <c r="G250" s="89"/>
      <c r="H250" s="89"/>
    </row>
    <row r="251" spans="1:8" x14ac:dyDescent="0.3">
      <c r="A251" s="86">
        <v>3.49</v>
      </c>
      <c r="B251" s="87">
        <v>1.8000000000000002E-2</v>
      </c>
      <c r="C251" s="87">
        <v>0</v>
      </c>
      <c r="D251" s="88">
        <v>0</v>
      </c>
      <c r="E251" s="89">
        <f t="shared" si="6"/>
        <v>1.8000000000000002E-2</v>
      </c>
      <c r="F251" s="89">
        <f t="shared" si="7"/>
        <v>0</v>
      </c>
      <c r="G251" s="89"/>
      <c r="H251" s="89"/>
    </row>
    <row r="252" spans="1:8" x14ac:dyDescent="0.3">
      <c r="A252" s="86">
        <v>3.5</v>
      </c>
      <c r="B252" s="87">
        <v>1.8000000000000002E-2</v>
      </c>
      <c r="C252" s="87">
        <v>0</v>
      </c>
      <c r="D252" s="88">
        <v>0</v>
      </c>
      <c r="E252" s="89">
        <f t="shared" si="6"/>
        <v>1.8000000000000002E-2</v>
      </c>
      <c r="F252" s="89">
        <f t="shared" si="7"/>
        <v>0</v>
      </c>
      <c r="G252" s="89"/>
      <c r="H252" s="89"/>
    </row>
    <row r="253" spans="1:8" x14ac:dyDescent="0.3">
      <c r="A253" s="86">
        <v>3.51</v>
      </c>
      <c r="B253" s="87">
        <v>0</v>
      </c>
      <c r="C253" s="87">
        <v>0</v>
      </c>
      <c r="D253" s="88">
        <v>0</v>
      </c>
      <c r="E253" s="89">
        <f t="shared" si="6"/>
        <v>0</v>
      </c>
      <c r="F253" s="89">
        <f t="shared" si="7"/>
        <v>0</v>
      </c>
      <c r="G253" s="89"/>
      <c r="H253" s="89"/>
    </row>
    <row r="254" spans="1:8" x14ac:dyDescent="0.3">
      <c r="A254" s="86">
        <v>3.52</v>
      </c>
      <c r="B254" s="87">
        <v>0</v>
      </c>
      <c r="C254" s="87">
        <v>0</v>
      </c>
      <c r="D254" s="88">
        <v>0</v>
      </c>
      <c r="E254" s="89">
        <f t="shared" si="6"/>
        <v>0</v>
      </c>
      <c r="F254" s="89">
        <f t="shared" si="7"/>
        <v>0</v>
      </c>
      <c r="G254" s="89"/>
      <c r="H254" s="89"/>
    </row>
    <row r="255" spans="1:8" x14ac:dyDescent="0.3">
      <c r="A255" s="86">
        <v>3.53</v>
      </c>
      <c r="B255" s="87">
        <v>0</v>
      </c>
      <c r="C255" s="87">
        <v>0</v>
      </c>
      <c r="D255" s="88">
        <v>0</v>
      </c>
      <c r="E255" s="89">
        <f t="shared" si="6"/>
        <v>0</v>
      </c>
      <c r="F255" s="89">
        <f t="shared" si="7"/>
        <v>0</v>
      </c>
      <c r="G255" s="89"/>
      <c r="H255" s="89"/>
    </row>
    <row r="256" spans="1:8" x14ac:dyDescent="0.3">
      <c r="A256" s="86">
        <v>3.54</v>
      </c>
      <c r="B256" s="87">
        <v>0</v>
      </c>
      <c r="C256" s="87">
        <v>0</v>
      </c>
      <c r="D256" s="88">
        <v>0</v>
      </c>
      <c r="E256" s="89">
        <f t="shared" si="6"/>
        <v>0</v>
      </c>
      <c r="F256" s="89">
        <f t="shared" si="7"/>
        <v>0</v>
      </c>
      <c r="G256" s="89"/>
      <c r="H256" s="89"/>
    </row>
    <row r="257" spans="1:8" x14ac:dyDescent="0.3">
      <c r="A257" s="86">
        <v>3.55</v>
      </c>
      <c r="B257" s="87">
        <v>0</v>
      </c>
      <c r="C257" s="87">
        <v>0</v>
      </c>
      <c r="D257" s="88">
        <v>0</v>
      </c>
      <c r="E257" s="89">
        <f t="shared" si="6"/>
        <v>0</v>
      </c>
      <c r="F257" s="89">
        <f t="shared" si="7"/>
        <v>0</v>
      </c>
      <c r="G257" s="89"/>
      <c r="H257" s="89"/>
    </row>
    <row r="258" spans="1:8" x14ac:dyDescent="0.3">
      <c r="A258" s="86">
        <v>3.56</v>
      </c>
      <c r="B258" s="87">
        <v>0</v>
      </c>
      <c r="C258" s="87">
        <v>0</v>
      </c>
      <c r="D258" s="88">
        <v>0</v>
      </c>
      <c r="E258" s="89">
        <f t="shared" si="6"/>
        <v>0</v>
      </c>
      <c r="F258" s="89">
        <f t="shared" si="7"/>
        <v>0</v>
      </c>
      <c r="G258" s="89"/>
      <c r="H258" s="89"/>
    </row>
    <row r="259" spans="1:8" x14ac:dyDescent="0.3">
      <c r="A259" s="86">
        <v>3.57</v>
      </c>
      <c r="B259" s="87">
        <v>0</v>
      </c>
      <c r="C259" s="87">
        <v>0</v>
      </c>
      <c r="D259" s="88">
        <v>0</v>
      </c>
      <c r="E259" s="89">
        <f t="shared" ref="E259:E262" si="8">MAX(0,(0.32352/0.6)*(1.6/$A259-1))+$B259+$C259</f>
        <v>0</v>
      </c>
      <c r="F259" s="89">
        <f t="shared" ref="F259:F262" si="9">MAX(0,(0.361/1.5)*(2.5/$A259-1))</f>
        <v>0</v>
      </c>
      <c r="G259" s="89"/>
      <c r="H259" s="89"/>
    </row>
    <row r="260" spans="1:8" x14ac:dyDescent="0.3">
      <c r="A260" s="86">
        <v>3.58</v>
      </c>
      <c r="B260" s="87">
        <v>0</v>
      </c>
      <c r="C260" s="87">
        <v>0</v>
      </c>
      <c r="D260" s="88">
        <v>0</v>
      </c>
      <c r="E260" s="89">
        <f t="shared" si="8"/>
        <v>0</v>
      </c>
      <c r="F260" s="89">
        <f t="shared" si="9"/>
        <v>0</v>
      </c>
      <c r="G260" s="89"/>
      <c r="H260" s="89"/>
    </row>
    <row r="261" spans="1:8" x14ac:dyDescent="0.3">
      <c r="A261" s="86">
        <v>3.59</v>
      </c>
      <c r="B261" s="87">
        <v>0</v>
      </c>
      <c r="C261" s="87">
        <v>0</v>
      </c>
      <c r="D261" s="88">
        <v>0</v>
      </c>
      <c r="E261" s="89">
        <f t="shared" si="8"/>
        <v>0</v>
      </c>
      <c r="F261" s="89">
        <f t="shared" si="9"/>
        <v>0</v>
      </c>
      <c r="G261" s="89"/>
      <c r="H261" s="89"/>
    </row>
    <row r="262" spans="1:8" x14ac:dyDescent="0.3">
      <c r="A262" s="86">
        <v>3.6</v>
      </c>
      <c r="B262" s="87">
        <v>0</v>
      </c>
      <c r="C262" s="87">
        <v>0</v>
      </c>
      <c r="D262" s="88">
        <v>0</v>
      </c>
      <c r="E262" s="89">
        <f t="shared" si="8"/>
        <v>0</v>
      </c>
      <c r="F262" s="89">
        <f t="shared" si="9"/>
        <v>0</v>
      </c>
      <c r="G262" s="89"/>
      <c r="H262" s="8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408CB-698C-4319-BBB8-26647FE10EFA}">
  <dimension ref="A1:I39"/>
  <sheetViews>
    <sheetView showGridLines="0" workbookViewId="0">
      <selection activeCell="F6" sqref="F6"/>
    </sheetView>
  </sheetViews>
  <sheetFormatPr baseColWidth="10" defaultRowHeight="14.4" x14ac:dyDescent="0.3"/>
  <cols>
    <col min="4" max="4" width="12.77734375" customWidth="1"/>
    <col min="5" max="5" width="17.33203125" customWidth="1"/>
    <col min="6" max="6" width="14.44140625" customWidth="1"/>
    <col min="7" max="7" width="13.6640625" customWidth="1"/>
    <col min="8" max="8" width="17.21875" customWidth="1"/>
    <col min="9" max="9" width="22.44140625" customWidth="1"/>
  </cols>
  <sheetData>
    <row r="1" spans="1:9" ht="18" x14ac:dyDescent="0.35">
      <c r="A1" s="5" t="s">
        <v>62</v>
      </c>
      <c r="B1" s="15"/>
      <c r="C1" s="15"/>
      <c r="D1" s="15"/>
      <c r="E1" s="15"/>
      <c r="F1" s="15"/>
      <c r="G1" s="15"/>
      <c r="H1" s="15"/>
    </row>
    <row r="3" spans="1:9" x14ac:dyDescent="0.3">
      <c r="A3" t="s">
        <v>63</v>
      </c>
    </row>
    <row r="4" spans="1:9" x14ac:dyDescent="0.3">
      <c r="A4" t="s">
        <v>64</v>
      </c>
    </row>
    <row r="5" spans="1:9" x14ac:dyDescent="0.3">
      <c r="A5" t="s">
        <v>65</v>
      </c>
    </row>
    <row r="7" spans="1:9" x14ac:dyDescent="0.3">
      <c r="A7" s="93" t="s">
        <v>133</v>
      </c>
    </row>
    <row r="9" spans="1:9" ht="152.4" thickBot="1" x14ac:dyDescent="0.35">
      <c r="A9" s="16"/>
      <c r="B9" s="17" t="s">
        <v>66</v>
      </c>
      <c r="C9" s="17" t="s">
        <v>99</v>
      </c>
      <c r="D9" s="18" t="s">
        <v>67</v>
      </c>
      <c r="E9" s="17" t="s">
        <v>68</v>
      </c>
      <c r="F9" s="17" t="s">
        <v>69</v>
      </c>
      <c r="G9" s="19" t="s">
        <v>70</v>
      </c>
      <c r="H9" s="20" t="s">
        <v>71</v>
      </c>
      <c r="I9" s="92"/>
    </row>
    <row r="10" spans="1:9" x14ac:dyDescent="0.3">
      <c r="A10" s="21" t="s">
        <v>72</v>
      </c>
      <c r="B10" s="22">
        <v>11.65</v>
      </c>
      <c r="C10" s="23">
        <f>B10*151.67*12</f>
        <v>21203.465999999997</v>
      </c>
      <c r="D10" s="24">
        <v>0.31940000000000002</v>
      </c>
      <c r="E10" s="24">
        <v>7.8E-2</v>
      </c>
      <c r="F10" s="24">
        <f t="shared" ref="F10:F35" si="0">D10+E10</f>
        <v>0.39740000000000003</v>
      </c>
      <c r="G10" s="26">
        <v>0.36</v>
      </c>
      <c r="H10" s="27">
        <f t="shared" ref="H10:H16" si="1">G10-E10</f>
        <v>0.28199999999999997</v>
      </c>
    </row>
    <row r="11" spans="1:9" x14ac:dyDescent="0.3">
      <c r="A11" s="28" t="s">
        <v>73</v>
      </c>
      <c r="B11" s="4">
        <f>B10*1.05</f>
        <v>12.232500000000002</v>
      </c>
      <c r="C11" s="4">
        <f>C10*1.05</f>
        <v>22263.639299999999</v>
      </c>
      <c r="D11" s="29">
        <v>0.27879999999999999</v>
      </c>
      <c r="E11" s="29">
        <v>7.8E-2</v>
      </c>
      <c r="F11" s="29">
        <f t="shared" si="0"/>
        <v>0.35680000000000001</v>
      </c>
      <c r="G11" s="30">
        <v>0.33</v>
      </c>
      <c r="H11" s="79">
        <f t="shared" si="1"/>
        <v>0.252</v>
      </c>
    </row>
    <row r="12" spans="1:9" x14ac:dyDescent="0.3">
      <c r="A12" s="28" t="s">
        <v>74</v>
      </c>
      <c r="B12" s="4">
        <f>B10*1.1</f>
        <v>12.815000000000001</v>
      </c>
      <c r="C12" s="4">
        <f>C10*1.1</f>
        <v>23323.812599999997</v>
      </c>
      <c r="D12" s="29">
        <v>0.24199999999999999</v>
      </c>
      <c r="E12" s="29">
        <v>7.8E-2</v>
      </c>
      <c r="F12" s="29">
        <f t="shared" si="0"/>
        <v>0.32</v>
      </c>
      <c r="G12" s="80">
        <v>0.31</v>
      </c>
      <c r="H12" s="79">
        <f t="shared" si="1"/>
        <v>0.23199999999999998</v>
      </c>
    </row>
    <row r="13" spans="1:9" x14ac:dyDescent="0.3">
      <c r="A13" s="28" t="s">
        <v>75</v>
      </c>
      <c r="B13" s="4">
        <f>B10*1.2</f>
        <v>13.98</v>
      </c>
      <c r="C13" s="4">
        <f>C10*1.2</f>
        <v>25444.159199999995</v>
      </c>
      <c r="D13" s="29">
        <v>0.1774</v>
      </c>
      <c r="E13" s="29">
        <v>7.8E-2</v>
      </c>
      <c r="F13" s="29">
        <f t="shared" si="0"/>
        <v>0.25540000000000002</v>
      </c>
      <c r="G13" s="30">
        <v>0.25</v>
      </c>
      <c r="H13" s="79">
        <f t="shared" si="1"/>
        <v>0.17199999999999999</v>
      </c>
    </row>
    <row r="14" spans="1:9" x14ac:dyDescent="0.3">
      <c r="A14" s="28" t="s">
        <v>76</v>
      </c>
      <c r="B14" s="4">
        <f>B10*1.3</f>
        <v>15.145000000000001</v>
      </c>
      <c r="C14" s="4">
        <f>C10*1.3</f>
        <v>27564.505799999995</v>
      </c>
      <c r="D14" s="29">
        <v>0.12280000000000001</v>
      </c>
      <c r="E14" s="29">
        <v>7.8E-2</v>
      </c>
      <c r="F14" s="29">
        <f t="shared" si="0"/>
        <v>0.20080000000000001</v>
      </c>
      <c r="G14" s="30">
        <v>0.2</v>
      </c>
      <c r="H14" s="79">
        <f t="shared" si="1"/>
        <v>0.12200000000000001</v>
      </c>
    </row>
    <row r="15" spans="1:9" x14ac:dyDescent="0.3">
      <c r="A15" s="28" t="s">
        <v>77</v>
      </c>
      <c r="B15" s="4">
        <f>B10*1.4</f>
        <v>16.309999999999999</v>
      </c>
      <c r="C15" s="4">
        <f>C10*1.4</f>
        <v>29684.852399999992</v>
      </c>
      <c r="D15" s="29">
        <v>7.5999999999999998E-2</v>
      </c>
      <c r="E15" s="29">
        <v>7.8E-2</v>
      </c>
      <c r="F15" s="29">
        <f t="shared" si="0"/>
        <v>0.154</v>
      </c>
      <c r="G15" s="30">
        <v>0.17499999999999999</v>
      </c>
      <c r="H15" s="79">
        <f t="shared" si="1"/>
        <v>9.6999999999999989E-2</v>
      </c>
    </row>
    <row r="16" spans="1:9" x14ac:dyDescent="0.3">
      <c r="A16" s="28" t="s">
        <v>78</v>
      </c>
      <c r="B16" s="4">
        <f>B10*1.5</f>
        <v>17.475000000000001</v>
      </c>
      <c r="C16" s="4">
        <f>C10*1.5</f>
        <v>31805.198999999993</v>
      </c>
      <c r="D16" s="29">
        <v>3.5499999999999997E-2</v>
      </c>
      <c r="E16" s="29">
        <v>7.8E-2</v>
      </c>
      <c r="F16" s="29">
        <f t="shared" si="0"/>
        <v>0.11349999999999999</v>
      </c>
      <c r="G16" s="30">
        <v>0.16600000000000001</v>
      </c>
      <c r="H16" s="79">
        <f t="shared" si="1"/>
        <v>8.8000000000000009E-2</v>
      </c>
    </row>
    <row r="17" spans="1:8" ht="15" thickBot="1" x14ac:dyDescent="0.35">
      <c r="A17" s="31" t="s">
        <v>79</v>
      </c>
      <c r="B17" s="32">
        <f>B10*1.6</f>
        <v>18.64</v>
      </c>
      <c r="C17" s="32">
        <f>C10*1.6</f>
        <v>33925.545599999998</v>
      </c>
      <c r="D17" s="33">
        <v>0</v>
      </c>
      <c r="E17" s="33">
        <v>7.8E-2</v>
      </c>
      <c r="F17" s="33">
        <f t="shared" si="0"/>
        <v>7.8E-2</v>
      </c>
      <c r="G17" s="34">
        <v>0.129</v>
      </c>
      <c r="H17" s="81">
        <v>0.13300000000000001</v>
      </c>
    </row>
    <row r="18" spans="1:8" x14ac:dyDescent="0.3">
      <c r="A18" s="35" t="s">
        <v>80</v>
      </c>
      <c r="B18" s="25">
        <f>B10*1.7</f>
        <v>19.805</v>
      </c>
      <c r="C18" s="25">
        <f>C10*1.7</f>
        <v>36045.892199999995</v>
      </c>
      <c r="D18" s="24">
        <v>0</v>
      </c>
      <c r="E18" s="24">
        <v>7.8E-2</v>
      </c>
      <c r="F18" s="24">
        <f t="shared" si="0"/>
        <v>7.8E-2</v>
      </c>
      <c r="G18" s="26">
        <v>0.1</v>
      </c>
      <c r="H18" s="27">
        <v>0.1</v>
      </c>
    </row>
    <row r="19" spans="1:8" x14ac:dyDescent="0.3">
      <c r="A19" s="36" t="s">
        <v>81</v>
      </c>
      <c r="B19" s="4">
        <f>B10*1.8</f>
        <v>20.970000000000002</v>
      </c>
      <c r="C19" s="4">
        <f>C10*1.8</f>
        <v>38166.238799999992</v>
      </c>
      <c r="D19" s="29">
        <v>0</v>
      </c>
      <c r="E19" s="29">
        <v>7.8E-2</v>
      </c>
      <c r="F19" s="29">
        <f t="shared" si="0"/>
        <v>7.8E-2</v>
      </c>
      <c r="G19" s="30">
        <v>0.09</v>
      </c>
      <c r="H19" s="79">
        <v>0.09</v>
      </c>
    </row>
    <row r="20" spans="1:8" x14ac:dyDescent="0.3">
      <c r="A20" s="36" t="s">
        <v>82</v>
      </c>
      <c r="B20" s="4">
        <f>B10*1.9</f>
        <v>22.134999999999998</v>
      </c>
      <c r="C20" s="4">
        <f>C10*1.9</f>
        <v>40286.585399999989</v>
      </c>
      <c r="D20" s="29">
        <v>0</v>
      </c>
      <c r="E20" s="29">
        <v>7.8E-2</v>
      </c>
      <c r="F20" s="29">
        <f t="shared" si="0"/>
        <v>7.8E-2</v>
      </c>
      <c r="G20" s="30">
        <v>7.4999999999999997E-2</v>
      </c>
      <c r="H20" s="79">
        <v>7.4999999999999997E-2</v>
      </c>
    </row>
    <row r="21" spans="1:8" x14ac:dyDescent="0.3">
      <c r="A21" s="36" t="s">
        <v>83</v>
      </c>
      <c r="B21" s="4">
        <f>B10*2</f>
        <v>23.3</v>
      </c>
      <c r="C21" s="4">
        <f>C10*2</f>
        <v>42406.931999999993</v>
      </c>
      <c r="D21" s="29">
        <v>0</v>
      </c>
      <c r="E21" s="29">
        <v>7.8E-2</v>
      </c>
      <c r="F21" s="29">
        <f t="shared" si="0"/>
        <v>7.8E-2</v>
      </c>
      <c r="G21" s="30">
        <v>0.06</v>
      </c>
      <c r="H21" s="79">
        <v>0.06</v>
      </c>
    </row>
    <row r="22" spans="1:8" x14ac:dyDescent="0.3">
      <c r="A22" s="36" t="s">
        <v>84</v>
      </c>
      <c r="B22" s="4">
        <f>B10*2.1</f>
        <v>24.465000000000003</v>
      </c>
      <c r="C22" s="4">
        <f>C10*2.1</f>
        <v>44527.278599999998</v>
      </c>
      <c r="D22" s="29">
        <v>0</v>
      </c>
      <c r="E22" s="29">
        <v>7.8E-2</v>
      </c>
      <c r="F22" s="29">
        <f t="shared" si="0"/>
        <v>7.8E-2</v>
      </c>
      <c r="G22" s="30">
        <v>0.05</v>
      </c>
      <c r="H22" s="79">
        <v>0.05</v>
      </c>
    </row>
    <row r="23" spans="1:8" x14ac:dyDescent="0.3">
      <c r="A23" s="36" t="s">
        <v>85</v>
      </c>
      <c r="B23" s="4">
        <f>B10*2.2</f>
        <v>25.630000000000003</v>
      </c>
      <c r="C23" s="4">
        <f>C10*2.2</f>
        <v>46647.625199999995</v>
      </c>
      <c r="D23" s="29">
        <v>0</v>
      </c>
      <c r="E23" s="29">
        <v>7.8E-2</v>
      </c>
      <c r="F23" s="29">
        <f t="shared" si="0"/>
        <v>7.8E-2</v>
      </c>
      <c r="G23" s="30">
        <v>0.04</v>
      </c>
      <c r="H23" s="79">
        <v>0.04</v>
      </c>
    </row>
    <row r="24" spans="1:8" x14ac:dyDescent="0.3">
      <c r="A24" s="36" t="s">
        <v>86</v>
      </c>
      <c r="B24" s="4">
        <f>B10*2.3</f>
        <v>26.794999999999998</v>
      </c>
      <c r="C24" s="4">
        <f>C10*2.3</f>
        <v>48767.971799999992</v>
      </c>
      <c r="D24" s="29">
        <v>0</v>
      </c>
      <c r="E24" s="29">
        <v>7.8E-2</v>
      </c>
      <c r="F24" s="29">
        <f t="shared" si="0"/>
        <v>7.8E-2</v>
      </c>
      <c r="G24" s="30">
        <v>2.5000000000000001E-2</v>
      </c>
      <c r="H24" s="79">
        <v>2.5000000000000001E-2</v>
      </c>
    </row>
    <row r="25" spans="1:8" x14ac:dyDescent="0.3">
      <c r="A25" s="36" t="s">
        <v>87</v>
      </c>
      <c r="B25" s="4">
        <f>B10*2.4</f>
        <v>27.96</v>
      </c>
      <c r="C25" s="4">
        <f>C10*2.4</f>
        <v>50888.318399999989</v>
      </c>
      <c r="D25" s="29">
        <v>0</v>
      </c>
      <c r="E25" s="29">
        <v>7.8E-2</v>
      </c>
      <c r="F25" s="29">
        <f t="shared" si="0"/>
        <v>7.8E-2</v>
      </c>
      <c r="G25" s="30">
        <v>0.02</v>
      </c>
      <c r="H25" s="79">
        <v>0.02</v>
      </c>
    </row>
    <row r="26" spans="1:8" ht="15" thickBot="1" x14ac:dyDescent="0.35">
      <c r="A26" s="82" t="s">
        <v>88</v>
      </c>
      <c r="B26" s="39">
        <f>B10*2.5</f>
        <v>29.125</v>
      </c>
      <c r="C26" s="39">
        <f>C10*2.5</f>
        <v>53008.664999999994</v>
      </c>
      <c r="D26" s="33">
        <v>0</v>
      </c>
      <c r="E26" s="33">
        <v>7.8E-2</v>
      </c>
      <c r="F26" s="33">
        <f t="shared" si="0"/>
        <v>7.8E-2</v>
      </c>
      <c r="G26" s="34">
        <v>1.4999999999999999E-2</v>
      </c>
      <c r="H26" s="81">
        <v>1.4999999999999999E-2</v>
      </c>
    </row>
    <row r="27" spans="1:8" x14ac:dyDescent="0.3">
      <c r="A27" s="83" t="s">
        <v>89</v>
      </c>
      <c r="B27" s="25">
        <f>B10*2.6</f>
        <v>30.290000000000003</v>
      </c>
      <c r="C27" s="25">
        <f>C10*2.6</f>
        <v>55129.011599999991</v>
      </c>
      <c r="D27" s="24">
        <v>0</v>
      </c>
      <c r="E27" s="24">
        <v>1.7999999999999999E-2</v>
      </c>
      <c r="F27" s="24">
        <f t="shared" si="0"/>
        <v>1.7999999999999999E-2</v>
      </c>
      <c r="G27" s="26">
        <v>0.01</v>
      </c>
      <c r="H27" s="27">
        <v>0.01</v>
      </c>
    </row>
    <row r="28" spans="1:8" x14ac:dyDescent="0.3">
      <c r="A28" s="37" t="s">
        <v>90</v>
      </c>
      <c r="B28" s="4">
        <f>B10*2.7</f>
        <v>31.455000000000002</v>
      </c>
      <c r="C28" s="4">
        <f>C10*2.7</f>
        <v>57249.358199999995</v>
      </c>
      <c r="D28" s="29">
        <v>0</v>
      </c>
      <c r="E28" s="29">
        <v>1.7999999999999999E-2</v>
      </c>
      <c r="F28" s="29">
        <f t="shared" si="0"/>
        <v>1.7999999999999999E-2</v>
      </c>
      <c r="G28" s="30">
        <v>6.0000000000000001E-3</v>
      </c>
      <c r="H28" s="79">
        <v>6.0000000000000001E-3</v>
      </c>
    </row>
    <row r="29" spans="1:8" x14ac:dyDescent="0.3">
      <c r="A29" s="37" t="s">
        <v>91</v>
      </c>
      <c r="B29" s="4">
        <f>B10*2.8</f>
        <v>32.619999999999997</v>
      </c>
      <c r="C29" s="4">
        <f>C10*2.8</f>
        <v>59369.704799999985</v>
      </c>
      <c r="D29" s="29">
        <v>0</v>
      </c>
      <c r="E29" s="29">
        <v>1.7999999999999999E-2</v>
      </c>
      <c r="F29" s="29">
        <f t="shared" si="0"/>
        <v>1.7999999999999999E-2</v>
      </c>
      <c r="G29" s="30">
        <v>2E-3</v>
      </c>
      <c r="H29" s="79">
        <v>2E-3</v>
      </c>
    </row>
    <row r="30" spans="1:8" x14ac:dyDescent="0.3">
      <c r="A30" s="37" t="s">
        <v>92</v>
      </c>
      <c r="B30" s="4">
        <f>B10*2.9</f>
        <v>33.784999999999997</v>
      </c>
      <c r="C30" s="4">
        <f>C10*2.9</f>
        <v>61490.051399999989</v>
      </c>
      <c r="D30" s="29">
        <v>0</v>
      </c>
      <c r="E30" s="29">
        <v>1.7999999999999999E-2</v>
      </c>
      <c r="F30" s="29">
        <f t="shared" si="0"/>
        <v>1.7999999999999999E-2</v>
      </c>
      <c r="G30" s="30">
        <v>0</v>
      </c>
      <c r="H30" s="79">
        <v>0</v>
      </c>
    </row>
    <row r="31" spans="1:8" x14ac:dyDescent="0.3">
      <c r="A31" s="37" t="s">
        <v>93</v>
      </c>
      <c r="B31" s="4">
        <f>B10*3</f>
        <v>34.950000000000003</v>
      </c>
      <c r="C31" s="4">
        <f>C10*3</f>
        <v>63610.397999999986</v>
      </c>
      <c r="D31" s="29">
        <v>0</v>
      </c>
      <c r="E31" s="29">
        <v>1.7999999999999999E-2</v>
      </c>
      <c r="F31" s="29">
        <f t="shared" si="0"/>
        <v>1.7999999999999999E-2</v>
      </c>
      <c r="G31" s="30">
        <v>0</v>
      </c>
      <c r="H31" s="79">
        <v>0</v>
      </c>
    </row>
    <row r="32" spans="1:8" x14ac:dyDescent="0.3">
      <c r="A32" s="37" t="s">
        <v>94</v>
      </c>
      <c r="B32" s="4">
        <f>B10*3.1</f>
        <v>36.115000000000002</v>
      </c>
      <c r="C32" s="4">
        <f>C10*3.1</f>
        <v>65730.744599999991</v>
      </c>
      <c r="D32" s="29">
        <v>0</v>
      </c>
      <c r="E32" s="29">
        <v>1.7999999999999999E-2</v>
      </c>
      <c r="F32" s="29">
        <f t="shared" si="0"/>
        <v>1.7999999999999999E-2</v>
      </c>
      <c r="G32" s="30">
        <v>0</v>
      </c>
      <c r="H32" s="79">
        <v>0</v>
      </c>
    </row>
    <row r="33" spans="1:8" x14ac:dyDescent="0.3">
      <c r="A33" s="37" t="s">
        <v>95</v>
      </c>
      <c r="B33" s="4">
        <f>B10*3.2</f>
        <v>37.28</v>
      </c>
      <c r="C33" s="4">
        <f>C10*3.2</f>
        <v>67851.091199999995</v>
      </c>
      <c r="D33" s="29">
        <v>0</v>
      </c>
      <c r="E33" s="29">
        <v>1.7999999999999999E-2</v>
      </c>
      <c r="F33" s="29">
        <f t="shared" si="0"/>
        <v>1.7999999999999999E-2</v>
      </c>
      <c r="G33" s="30">
        <v>0</v>
      </c>
      <c r="H33" s="79">
        <v>0</v>
      </c>
    </row>
    <row r="34" spans="1:8" x14ac:dyDescent="0.3">
      <c r="A34" s="37" t="s">
        <v>96</v>
      </c>
      <c r="B34" s="4">
        <f>B10*3.3</f>
        <v>38.445</v>
      </c>
      <c r="C34" s="4">
        <f>C10*3.3</f>
        <v>69971.437799999985</v>
      </c>
      <c r="D34" s="29">
        <v>0</v>
      </c>
      <c r="E34" s="29">
        <v>1.7999999999999999E-2</v>
      </c>
      <c r="F34" s="29">
        <f t="shared" si="0"/>
        <v>1.7999999999999999E-2</v>
      </c>
      <c r="G34" s="30">
        <v>0</v>
      </c>
      <c r="H34" s="79">
        <v>0</v>
      </c>
    </row>
    <row r="35" spans="1:8" x14ac:dyDescent="0.3">
      <c r="A35" s="37" t="s">
        <v>97</v>
      </c>
      <c r="B35" s="4">
        <f>B10*3.4</f>
        <v>39.61</v>
      </c>
      <c r="C35" s="4">
        <f>C10*3.4</f>
        <v>72091.78439999999</v>
      </c>
      <c r="D35" s="29">
        <v>0</v>
      </c>
      <c r="E35" s="29">
        <v>1.7999999999999999E-2</v>
      </c>
      <c r="F35" s="29">
        <f t="shared" si="0"/>
        <v>1.7999999999999999E-2</v>
      </c>
      <c r="G35" s="30">
        <v>0</v>
      </c>
      <c r="H35" s="79">
        <v>0</v>
      </c>
    </row>
    <row r="36" spans="1:8" ht="15" thickBot="1" x14ac:dyDescent="0.35">
      <c r="A36" s="38" t="s">
        <v>98</v>
      </c>
      <c r="B36" s="39">
        <f>B10*3.5</f>
        <v>40.774999999999999</v>
      </c>
      <c r="C36" s="39">
        <f>C10*3.5</f>
        <v>74212.130999999994</v>
      </c>
      <c r="D36" s="33">
        <v>0</v>
      </c>
      <c r="E36" s="33">
        <v>1.7999999999999999E-2</v>
      </c>
      <c r="F36" s="33">
        <v>0</v>
      </c>
      <c r="G36" s="34">
        <v>0</v>
      </c>
      <c r="H36" s="81">
        <v>0</v>
      </c>
    </row>
    <row r="39" spans="1:8" x14ac:dyDescent="0.3">
      <c r="A39" t="s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F690-4E4C-469C-A28D-5867656C9712}">
  <dimension ref="A1:I38"/>
  <sheetViews>
    <sheetView showGridLines="0" workbookViewId="0">
      <selection activeCell="K16" sqref="K16"/>
    </sheetView>
  </sheetViews>
  <sheetFormatPr baseColWidth="10" defaultRowHeight="14.4" x14ac:dyDescent="0.3"/>
  <cols>
    <col min="2" max="2" width="13.77734375" customWidth="1"/>
    <col min="3" max="3" width="15.88671875" customWidth="1"/>
    <col min="4" max="4" width="15.109375" customWidth="1"/>
    <col min="5" max="5" width="16" customWidth="1"/>
    <col min="6" max="6" width="14.5546875" customWidth="1"/>
    <col min="7" max="7" width="13.6640625" customWidth="1"/>
    <col min="8" max="8" width="24.21875" customWidth="1"/>
  </cols>
  <sheetData>
    <row r="1" spans="1:9" ht="18" x14ac:dyDescent="0.35">
      <c r="A1" s="5" t="s">
        <v>101</v>
      </c>
      <c r="B1" s="15"/>
      <c r="C1" s="15"/>
      <c r="D1" s="15"/>
      <c r="E1" s="15"/>
      <c r="F1" s="15"/>
      <c r="G1" s="15"/>
      <c r="H1" s="15"/>
      <c r="I1" s="15"/>
    </row>
    <row r="3" spans="1:9" x14ac:dyDescent="0.3">
      <c r="A3" t="s">
        <v>63</v>
      </c>
    </row>
    <row r="4" spans="1:9" x14ac:dyDescent="0.3">
      <c r="A4" t="s">
        <v>64</v>
      </c>
    </row>
    <row r="5" spans="1:9" x14ac:dyDescent="0.3">
      <c r="A5" t="s">
        <v>65</v>
      </c>
    </row>
    <row r="7" spans="1:9" s="93" customFormat="1" x14ac:dyDescent="0.3">
      <c r="A7" s="93" t="s">
        <v>133</v>
      </c>
    </row>
    <row r="9" spans="1:9" ht="130.19999999999999" thickBot="1" x14ac:dyDescent="0.35">
      <c r="A9" s="40"/>
      <c r="B9" s="17" t="s">
        <v>66</v>
      </c>
      <c r="C9" s="17" t="s">
        <v>99</v>
      </c>
      <c r="D9" s="18" t="s">
        <v>67</v>
      </c>
      <c r="E9" s="18" t="s">
        <v>68</v>
      </c>
      <c r="F9" s="18" t="s">
        <v>69</v>
      </c>
      <c r="G9" s="41" t="s">
        <v>70</v>
      </c>
      <c r="H9" s="42" t="s">
        <v>71</v>
      </c>
    </row>
    <row r="10" spans="1:9" x14ac:dyDescent="0.3">
      <c r="A10" s="43" t="s">
        <v>72</v>
      </c>
      <c r="B10" s="44">
        <v>11.65</v>
      </c>
      <c r="C10" s="45">
        <f>B10*151.67*12</f>
        <v>21203.465999999997</v>
      </c>
      <c r="D10" s="46">
        <v>0.32340000000000002</v>
      </c>
      <c r="E10" s="46">
        <v>7.8E-2</v>
      </c>
      <c r="F10" s="46">
        <f t="shared" ref="F10:F35" si="0">D10+E10</f>
        <v>0.40140000000000003</v>
      </c>
      <c r="G10" s="47">
        <v>0.36</v>
      </c>
      <c r="H10" s="48">
        <f t="shared" ref="H10:H16" si="1">G10-E10</f>
        <v>0.28199999999999997</v>
      </c>
    </row>
    <row r="11" spans="1:9" x14ac:dyDescent="0.3">
      <c r="A11" s="49" t="s">
        <v>73</v>
      </c>
      <c r="B11" s="50">
        <f>B10*1.05</f>
        <v>12.232500000000002</v>
      </c>
      <c r="C11" s="50">
        <f>C10*1.05</f>
        <v>22263.639299999999</v>
      </c>
      <c r="D11" s="51">
        <v>0.2823</v>
      </c>
      <c r="E11" s="51">
        <v>7.8E-2</v>
      </c>
      <c r="F11" s="51">
        <f t="shared" si="0"/>
        <v>0.36030000000000001</v>
      </c>
      <c r="G11" s="52">
        <v>0.33</v>
      </c>
      <c r="H11" s="58">
        <f t="shared" si="1"/>
        <v>0.252</v>
      </c>
    </row>
    <row r="12" spans="1:9" x14ac:dyDescent="0.3">
      <c r="A12" s="49" t="s">
        <v>74</v>
      </c>
      <c r="B12" s="50">
        <f>B10*1.1</f>
        <v>12.815000000000001</v>
      </c>
      <c r="C12" s="50">
        <f>C10*1.1</f>
        <v>23323.812599999997</v>
      </c>
      <c r="D12" s="51">
        <v>0.245</v>
      </c>
      <c r="E12" s="51">
        <v>7.8E-2</v>
      </c>
      <c r="F12" s="51">
        <f t="shared" si="0"/>
        <v>0.32300000000000001</v>
      </c>
      <c r="G12" s="74">
        <v>0.31</v>
      </c>
      <c r="H12" s="58">
        <f t="shared" si="1"/>
        <v>0.23199999999999998</v>
      </c>
    </row>
    <row r="13" spans="1:9" x14ac:dyDescent="0.3">
      <c r="A13" s="49" t="s">
        <v>75</v>
      </c>
      <c r="B13" s="50">
        <f>B10*1.2</f>
        <v>13.98</v>
      </c>
      <c r="C13" s="50">
        <f>C10*1.2</f>
        <v>25444.159199999995</v>
      </c>
      <c r="D13" s="51">
        <v>0.1797</v>
      </c>
      <c r="E13" s="51">
        <v>7.8E-2</v>
      </c>
      <c r="F13" s="51">
        <f t="shared" si="0"/>
        <v>0.25769999999999998</v>
      </c>
      <c r="G13" s="52">
        <v>0.25</v>
      </c>
      <c r="H13" s="58">
        <f t="shared" si="1"/>
        <v>0.17199999999999999</v>
      </c>
    </row>
    <row r="14" spans="1:9" x14ac:dyDescent="0.3">
      <c r="A14" s="49" t="s">
        <v>76</v>
      </c>
      <c r="B14" s="50">
        <f>B10*1.3</f>
        <v>15.145000000000001</v>
      </c>
      <c r="C14" s="50">
        <f>C10*1.3</f>
        <v>27564.505799999995</v>
      </c>
      <c r="D14" s="51">
        <v>0.1244</v>
      </c>
      <c r="E14" s="51">
        <v>7.8E-2</v>
      </c>
      <c r="F14" s="51">
        <f t="shared" si="0"/>
        <v>0.2024</v>
      </c>
      <c r="G14" s="52">
        <v>0.2</v>
      </c>
      <c r="H14" s="58">
        <f t="shared" si="1"/>
        <v>0.12200000000000001</v>
      </c>
    </row>
    <row r="15" spans="1:9" x14ac:dyDescent="0.3">
      <c r="A15" s="49" t="s">
        <v>77</v>
      </c>
      <c r="B15" s="50">
        <f>B10*1.4</f>
        <v>16.309999999999999</v>
      </c>
      <c r="C15" s="50">
        <f>C10*1.4</f>
        <v>29684.852399999992</v>
      </c>
      <c r="D15" s="51">
        <v>7.6999999999999999E-2</v>
      </c>
      <c r="E15" s="51">
        <v>7.8E-2</v>
      </c>
      <c r="F15" s="51">
        <f t="shared" si="0"/>
        <v>0.155</v>
      </c>
      <c r="G15" s="52">
        <v>0.17499999999999999</v>
      </c>
      <c r="H15" s="58">
        <f t="shared" si="1"/>
        <v>9.6999999999999989E-2</v>
      </c>
    </row>
    <row r="16" spans="1:9" x14ac:dyDescent="0.3">
      <c r="A16" s="49" t="s">
        <v>78</v>
      </c>
      <c r="B16" s="50">
        <f>B10*1.5</f>
        <v>17.475000000000001</v>
      </c>
      <c r="C16" s="50">
        <f>C10*1.5</f>
        <v>31805.198999999993</v>
      </c>
      <c r="D16" s="51">
        <v>3.5900000000000001E-2</v>
      </c>
      <c r="E16" s="51">
        <v>7.8E-2</v>
      </c>
      <c r="F16" s="51">
        <f t="shared" si="0"/>
        <v>0.1139</v>
      </c>
      <c r="G16" s="52">
        <v>0.16600000000000001</v>
      </c>
      <c r="H16" s="58">
        <f t="shared" si="1"/>
        <v>8.8000000000000009E-2</v>
      </c>
    </row>
    <row r="17" spans="1:8" ht="15" thickBot="1" x14ac:dyDescent="0.35">
      <c r="A17" s="53" t="s">
        <v>79</v>
      </c>
      <c r="B17" s="54">
        <f>B10*1.6</f>
        <v>18.64</v>
      </c>
      <c r="C17" s="54">
        <f>C10*1.6</f>
        <v>33925.545599999998</v>
      </c>
      <c r="D17" s="55">
        <v>0</v>
      </c>
      <c r="E17" s="55">
        <v>7.8E-2</v>
      </c>
      <c r="F17" s="55">
        <f t="shared" si="0"/>
        <v>7.8E-2</v>
      </c>
      <c r="G17" s="56">
        <v>0.129</v>
      </c>
      <c r="H17" s="59">
        <v>0.13300000000000001</v>
      </c>
    </row>
    <row r="18" spans="1:8" x14ac:dyDescent="0.3">
      <c r="A18" s="75" t="s">
        <v>80</v>
      </c>
      <c r="B18" s="76">
        <f>B10*1.7</f>
        <v>19.805</v>
      </c>
      <c r="C18" s="76">
        <f>C10*1.7</f>
        <v>36045.892199999995</v>
      </c>
      <c r="D18" s="46">
        <v>0</v>
      </c>
      <c r="E18" s="46">
        <v>7.8E-2</v>
      </c>
      <c r="F18" s="46">
        <f t="shared" si="0"/>
        <v>7.8E-2</v>
      </c>
      <c r="G18" s="47">
        <v>0.1</v>
      </c>
      <c r="H18" s="48">
        <v>0.1</v>
      </c>
    </row>
    <row r="19" spans="1:8" x14ac:dyDescent="0.3">
      <c r="A19" s="57" t="s">
        <v>81</v>
      </c>
      <c r="B19" s="50">
        <f>B10*1.8</f>
        <v>20.970000000000002</v>
      </c>
      <c r="C19" s="50">
        <f>C10*1.8</f>
        <v>38166.238799999992</v>
      </c>
      <c r="D19" s="51">
        <v>0</v>
      </c>
      <c r="E19" s="51">
        <v>7.8E-2</v>
      </c>
      <c r="F19" s="51">
        <f t="shared" si="0"/>
        <v>7.8E-2</v>
      </c>
      <c r="G19" s="52">
        <v>0.09</v>
      </c>
      <c r="H19" s="58">
        <v>0.09</v>
      </c>
    </row>
    <row r="20" spans="1:8" x14ac:dyDescent="0.3">
      <c r="A20" s="57" t="s">
        <v>82</v>
      </c>
      <c r="B20" s="50">
        <f>B10*1.9</f>
        <v>22.134999999999998</v>
      </c>
      <c r="C20" s="50">
        <f>C10*1.9</f>
        <v>40286.585399999989</v>
      </c>
      <c r="D20" s="51">
        <v>0</v>
      </c>
      <c r="E20" s="51">
        <v>7.8E-2</v>
      </c>
      <c r="F20" s="51">
        <f t="shared" si="0"/>
        <v>7.8E-2</v>
      </c>
      <c r="G20" s="52">
        <v>7.4999999999999997E-2</v>
      </c>
      <c r="H20" s="58">
        <v>7.4999999999999997E-2</v>
      </c>
    </row>
    <row r="21" spans="1:8" x14ac:dyDescent="0.3">
      <c r="A21" s="57" t="s">
        <v>83</v>
      </c>
      <c r="B21" s="50">
        <f>B10*2</f>
        <v>23.3</v>
      </c>
      <c r="C21" s="50">
        <f>C10*2</f>
        <v>42406.931999999993</v>
      </c>
      <c r="D21" s="51">
        <v>0</v>
      </c>
      <c r="E21" s="51">
        <v>7.8E-2</v>
      </c>
      <c r="F21" s="51">
        <f t="shared" si="0"/>
        <v>7.8E-2</v>
      </c>
      <c r="G21" s="52">
        <v>0.06</v>
      </c>
      <c r="H21" s="58">
        <v>0.06</v>
      </c>
    </row>
    <row r="22" spans="1:8" x14ac:dyDescent="0.3">
      <c r="A22" s="57" t="s">
        <v>84</v>
      </c>
      <c r="B22" s="50">
        <f>B10*2.1</f>
        <v>24.465000000000003</v>
      </c>
      <c r="C22" s="50">
        <f>C10*2.1</f>
        <v>44527.278599999998</v>
      </c>
      <c r="D22" s="51">
        <v>0</v>
      </c>
      <c r="E22" s="51">
        <v>7.8E-2</v>
      </c>
      <c r="F22" s="51">
        <f t="shared" si="0"/>
        <v>7.8E-2</v>
      </c>
      <c r="G22" s="52">
        <v>0.05</v>
      </c>
      <c r="H22" s="58">
        <v>0.05</v>
      </c>
    </row>
    <row r="23" spans="1:8" x14ac:dyDescent="0.3">
      <c r="A23" s="57" t="s">
        <v>85</v>
      </c>
      <c r="B23" s="50">
        <f>B10*2.2</f>
        <v>25.630000000000003</v>
      </c>
      <c r="C23" s="50">
        <f>C10*2.2</f>
        <v>46647.625199999995</v>
      </c>
      <c r="D23" s="51">
        <v>0</v>
      </c>
      <c r="E23" s="51">
        <v>7.8E-2</v>
      </c>
      <c r="F23" s="51">
        <f t="shared" si="0"/>
        <v>7.8E-2</v>
      </c>
      <c r="G23" s="52">
        <v>0.04</v>
      </c>
      <c r="H23" s="58">
        <v>0.04</v>
      </c>
    </row>
    <row r="24" spans="1:8" x14ac:dyDescent="0.3">
      <c r="A24" s="57" t="s">
        <v>86</v>
      </c>
      <c r="B24" s="50">
        <f>B10*2.3</f>
        <v>26.794999999999998</v>
      </c>
      <c r="C24" s="50">
        <f>C10*2.3</f>
        <v>48767.971799999992</v>
      </c>
      <c r="D24" s="51">
        <v>0</v>
      </c>
      <c r="E24" s="51">
        <v>7.8E-2</v>
      </c>
      <c r="F24" s="51">
        <f t="shared" si="0"/>
        <v>7.8E-2</v>
      </c>
      <c r="G24" s="52">
        <v>2.5000000000000001E-2</v>
      </c>
      <c r="H24" s="58">
        <v>2.5000000000000001E-2</v>
      </c>
    </row>
    <row r="25" spans="1:8" x14ac:dyDescent="0.3">
      <c r="A25" s="57" t="s">
        <v>87</v>
      </c>
      <c r="B25" s="50">
        <f>B10*2.4</f>
        <v>27.96</v>
      </c>
      <c r="C25" s="50">
        <f>C10*2.4</f>
        <v>50888.318399999989</v>
      </c>
      <c r="D25" s="51">
        <v>0</v>
      </c>
      <c r="E25" s="51">
        <v>7.8E-2</v>
      </c>
      <c r="F25" s="51">
        <f t="shared" si="0"/>
        <v>7.8E-2</v>
      </c>
      <c r="G25" s="52">
        <v>0.02</v>
      </c>
      <c r="H25" s="58">
        <v>0.02</v>
      </c>
    </row>
    <row r="26" spans="1:8" ht="15" thickBot="1" x14ac:dyDescent="0.35">
      <c r="A26" s="72" t="s">
        <v>88</v>
      </c>
      <c r="B26" s="73">
        <f>B10*2.5</f>
        <v>29.125</v>
      </c>
      <c r="C26" s="73">
        <f>C10*2.5</f>
        <v>53008.664999999994</v>
      </c>
      <c r="D26" s="55">
        <v>0</v>
      </c>
      <c r="E26" s="55">
        <v>7.8E-2</v>
      </c>
      <c r="F26" s="55">
        <f t="shared" si="0"/>
        <v>7.8E-2</v>
      </c>
      <c r="G26" s="56">
        <v>1.4999999999999999E-2</v>
      </c>
      <c r="H26" s="59">
        <v>1.4999999999999999E-2</v>
      </c>
    </row>
    <row r="27" spans="1:8" x14ac:dyDescent="0.3">
      <c r="A27" s="77" t="s">
        <v>89</v>
      </c>
      <c r="B27" s="76">
        <f>B10*2.6</f>
        <v>30.290000000000003</v>
      </c>
      <c r="C27" s="76">
        <f>C10*2.6</f>
        <v>55129.011599999991</v>
      </c>
      <c r="D27" s="46">
        <v>0</v>
      </c>
      <c r="E27" s="46">
        <v>1.7999999999999999E-2</v>
      </c>
      <c r="F27" s="46">
        <f t="shared" si="0"/>
        <v>1.7999999999999999E-2</v>
      </c>
      <c r="G27" s="47">
        <v>0.01</v>
      </c>
      <c r="H27" s="48">
        <v>0.01</v>
      </c>
    </row>
    <row r="28" spans="1:8" x14ac:dyDescent="0.3">
      <c r="A28" s="60" t="s">
        <v>90</v>
      </c>
      <c r="B28" s="50">
        <f>B10*2.7</f>
        <v>31.455000000000002</v>
      </c>
      <c r="C28" s="50">
        <f>C10*2.7</f>
        <v>57249.358199999995</v>
      </c>
      <c r="D28" s="51">
        <v>0</v>
      </c>
      <c r="E28" s="51">
        <v>1.7999999999999999E-2</v>
      </c>
      <c r="F28" s="51">
        <f t="shared" si="0"/>
        <v>1.7999999999999999E-2</v>
      </c>
      <c r="G28" s="52">
        <v>6.0000000000000001E-3</v>
      </c>
      <c r="H28" s="58">
        <v>6.0000000000000001E-3</v>
      </c>
    </row>
    <row r="29" spans="1:8" x14ac:dyDescent="0.3">
      <c r="A29" s="60" t="s">
        <v>91</v>
      </c>
      <c r="B29" s="50">
        <f>B10*2.8</f>
        <v>32.619999999999997</v>
      </c>
      <c r="C29" s="50">
        <f>C10*2.8</f>
        <v>59369.704799999985</v>
      </c>
      <c r="D29" s="51">
        <v>0</v>
      </c>
      <c r="E29" s="51">
        <v>1.7999999999999999E-2</v>
      </c>
      <c r="F29" s="51">
        <f t="shared" si="0"/>
        <v>1.7999999999999999E-2</v>
      </c>
      <c r="G29" s="52">
        <v>2E-3</v>
      </c>
      <c r="H29" s="58">
        <v>2E-3</v>
      </c>
    </row>
    <row r="30" spans="1:8" x14ac:dyDescent="0.3">
      <c r="A30" s="60" t="s">
        <v>92</v>
      </c>
      <c r="B30" s="50">
        <f>B10*2.9</f>
        <v>33.784999999999997</v>
      </c>
      <c r="C30" s="50">
        <f>C10*2.9</f>
        <v>61490.051399999989</v>
      </c>
      <c r="D30" s="51">
        <v>0</v>
      </c>
      <c r="E30" s="51">
        <v>1.7999999999999999E-2</v>
      </c>
      <c r="F30" s="51">
        <f t="shared" si="0"/>
        <v>1.7999999999999999E-2</v>
      </c>
      <c r="G30" s="52">
        <v>0</v>
      </c>
      <c r="H30" s="58">
        <v>0</v>
      </c>
    </row>
    <row r="31" spans="1:8" x14ac:dyDescent="0.3">
      <c r="A31" s="60" t="s">
        <v>93</v>
      </c>
      <c r="B31" s="50">
        <f>B10*3</f>
        <v>34.950000000000003</v>
      </c>
      <c r="C31" s="50">
        <f>C10*3</f>
        <v>63610.397999999986</v>
      </c>
      <c r="D31" s="51">
        <v>0</v>
      </c>
      <c r="E31" s="51">
        <v>1.7999999999999999E-2</v>
      </c>
      <c r="F31" s="51">
        <f t="shared" si="0"/>
        <v>1.7999999999999999E-2</v>
      </c>
      <c r="G31" s="52">
        <v>0</v>
      </c>
      <c r="H31" s="58">
        <v>0</v>
      </c>
    </row>
    <row r="32" spans="1:8" x14ac:dyDescent="0.3">
      <c r="A32" s="60" t="s">
        <v>94</v>
      </c>
      <c r="B32" s="50">
        <f>B10*3.1</f>
        <v>36.115000000000002</v>
      </c>
      <c r="C32" s="50">
        <f>C10*3.1</f>
        <v>65730.744599999991</v>
      </c>
      <c r="D32" s="51">
        <v>0</v>
      </c>
      <c r="E32" s="51">
        <v>1.7999999999999999E-2</v>
      </c>
      <c r="F32" s="51">
        <f t="shared" si="0"/>
        <v>1.7999999999999999E-2</v>
      </c>
      <c r="G32" s="52">
        <v>0</v>
      </c>
      <c r="H32" s="58">
        <v>0</v>
      </c>
    </row>
    <row r="33" spans="1:8" x14ac:dyDescent="0.3">
      <c r="A33" s="60" t="s">
        <v>95</v>
      </c>
      <c r="B33" s="50">
        <f>B10*3.2</f>
        <v>37.28</v>
      </c>
      <c r="C33" s="50">
        <f>C10*3.2</f>
        <v>67851.091199999995</v>
      </c>
      <c r="D33" s="51">
        <v>0</v>
      </c>
      <c r="E33" s="51">
        <v>1.7999999999999999E-2</v>
      </c>
      <c r="F33" s="51">
        <f t="shared" si="0"/>
        <v>1.7999999999999999E-2</v>
      </c>
      <c r="G33" s="52">
        <v>0</v>
      </c>
      <c r="H33" s="58">
        <v>0</v>
      </c>
    </row>
    <row r="34" spans="1:8" x14ac:dyDescent="0.3">
      <c r="A34" s="60" t="s">
        <v>96</v>
      </c>
      <c r="B34" s="50">
        <f>B10*3.3</f>
        <v>38.445</v>
      </c>
      <c r="C34" s="50">
        <f>C10*3.3</f>
        <v>69971.437799999985</v>
      </c>
      <c r="D34" s="51">
        <v>0</v>
      </c>
      <c r="E34" s="51">
        <v>1.7999999999999999E-2</v>
      </c>
      <c r="F34" s="51">
        <f t="shared" si="0"/>
        <v>1.7999999999999999E-2</v>
      </c>
      <c r="G34" s="52">
        <v>0</v>
      </c>
      <c r="H34" s="58">
        <v>0</v>
      </c>
    </row>
    <row r="35" spans="1:8" x14ac:dyDescent="0.3">
      <c r="A35" s="60" t="s">
        <v>97</v>
      </c>
      <c r="B35" s="50">
        <f>B10*3.4</f>
        <v>39.61</v>
      </c>
      <c r="C35" s="50">
        <f>C10*3.4</f>
        <v>72091.78439999999</v>
      </c>
      <c r="D35" s="51">
        <v>0</v>
      </c>
      <c r="E35" s="51">
        <v>1.7999999999999999E-2</v>
      </c>
      <c r="F35" s="51">
        <f t="shared" si="0"/>
        <v>1.7999999999999999E-2</v>
      </c>
      <c r="G35" s="52">
        <v>0</v>
      </c>
      <c r="H35" s="58">
        <v>0</v>
      </c>
    </row>
    <row r="36" spans="1:8" ht="15" thickBot="1" x14ac:dyDescent="0.35">
      <c r="A36" s="78" t="s">
        <v>98</v>
      </c>
      <c r="B36" s="73">
        <f>B10*3.5</f>
        <v>40.774999999999999</v>
      </c>
      <c r="C36" s="73">
        <f>C10*3.5</f>
        <v>74212.130999999994</v>
      </c>
      <c r="D36" s="55">
        <v>0</v>
      </c>
      <c r="E36" s="55">
        <v>1.7999999999999999E-2</v>
      </c>
      <c r="F36" s="55">
        <v>0</v>
      </c>
      <c r="G36" s="56">
        <v>0</v>
      </c>
      <c r="H36" s="59">
        <v>0</v>
      </c>
    </row>
    <row r="38" spans="1:8" x14ac:dyDescent="0.3">
      <c r="A38" t="s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3F17-EC76-427E-8132-B4A587DD91AA}">
  <dimension ref="A1:A21"/>
  <sheetViews>
    <sheetView workbookViewId="0">
      <selection activeCell="F24" sqref="F24"/>
    </sheetView>
  </sheetViews>
  <sheetFormatPr baseColWidth="10" defaultRowHeight="14.4" x14ac:dyDescent="0.3"/>
  <cols>
    <col min="1" max="1" width="48.44140625" customWidth="1"/>
  </cols>
  <sheetData>
    <row r="1" spans="1:1" x14ac:dyDescent="0.3">
      <c r="A1" s="3" t="s">
        <v>17</v>
      </c>
    </row>
    <row r="2" spans="1:1" x14ac:dyDescent="0.3">
      <c r="A2" s="1" t="s">
        <v>26</v>
      </c>
    </row>
    <row r="3" spans="1:1" x14ac:dyDescent="0.3">
      <c r="A3" s="1" t="s">
        <v>117</v>
      </c>
    </row>
    <row r="4" spans="1:1" x14ac:dyDescent="0.3">
      <c r="A4" s="1" t="s">
        <v>120</v>
      </c>
    </row>
    <row r="5" spans="1:1" x14ac:dyDescent="0.3">
      <c r="A5" s="1" t="s">
        <v>28</v>
      </c>
    </row>
    <row r="6" spans="1:1" x14ac:dyDescent="0.3">
      <c r="A6" s="1" t="s">
        <v>122</v>
      </c>
    </row>
    <row r="7" spans="1:1" x14ac:dyDescent="0.3">
      <c r="A7" s="1" t="s">
        <v>121</v>
      </c>
    </row>
    <row r="8" spans="1:1" x14ac:dyDescent="0.3">
      <c r="A8" s="1" t="s">
        <v>118</v>
      </c>
    </row>
    <row r="9" spans="1:1" x14ac:dyDescent="0.3">
      <c r="A9" s="1" t="s">
        <v>23</v>
      </c>
    </row>
    <row r="10" spans="1:1" x14ac:dyDescent="0.3">
      <c r="A10" s="1" t="s">
        <v>123</v>
      </c>
    </row>
    <row r="11" spans="1:1" x14ac:dyDescent="0.3">
      <c r="A11" s="1" t="s">
        <v>18</v>
      </c>
    </row>
    <row r="12" spans="1:1" x14ac:dyDescent="0.3">
      <c r="A12" s="1" t="s">
        <v>25</v>
      </c>
    </row>
    <row r="13" spans="1:1" x14ac:dyDescent="0.3">
      <c r="A13" s="1" t="s">
        <v>119</v>
      </c>
    </row>
    <row r="14" spans="1:1" x14ac:dyDescent="0.3">
      <c r="A14" s="1" t="s">
        <v>24</v>
      </c>
    </row>
    <row r="15" spans="1:1" x14ac:dyDescent="0.3">
      <c r="A15" s="1" t="s">
        <v>21</v>
      </c>
    </row>
    <row r="16" spans="1:1" x14ac:dyDescent="0.3">
      <c r="A16" s="1" t="s">
        <v>22</v>
      </c>
    </row>
    <row r="17" spans="1:1" x14ac:dyDescent="0.3">
      <c r="A17" s="1" t="s">
        <v>27</v>
      </c>
    </row>
    <row r="18" spans="1:1" x14ac:dyDescent="0.3">
      <c r="A18" s="1" t="s">
        <v>19</v>
      </c>
    </row>
    <row r="19" spans="1:1" x14ac:dyDescent="0.3">
      <c r="A19" s="1" t="s">
        <v>20</v>
      </c>
    </row>
    <row r="20" spans="1:1" x14ac:dyDescent="0.3">
      <c r="A20" s="1" t="s">
        <v>29</v>
      </c>
    </row>
    <row r="21" spans="1:1" x14ac:dyDescent="0.3">
      <c r="A21" s="1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F4D1-F5A8-4091-8C48-C4ED4A6AC89C}">
  <dimension ref="A1:A19"/>
  <sheetViews>
    <sheetView workbookViewId="0">
      <selection activeCell="C17" sqref="C17"/>
    </sheetView>
  </sheetViews>
  <sheetFormatPr baseColWidth="10" defaultRowHeight="14.4" x14ac:dyDescent="0.3"/>
  <cols>
    <col min="1" max="1" width="111.77734375" customWidth="1"/>
  </cols>
  <sheetData>
    <row r="1" spans="1:1" x14ac:dyDescent="0.3">
      <c r="A1" s="2" t="s">
        <v>5</v>
      </c>
    </row>
    <row r="2" spans="1:1" x14ac:dyDescent="0.3">
      <c r="A2" t="s">
        <v>7</v>
      </c>
    </row>
    <row r="3" spans="1:1" x14ac:dyDescent="0.3">
      <c r="A3" t="s">
        <v>8</v>
      </c>
    </row>
    <row r="4" spans="1:1" x14ac:dyDescent="0.3">
      <c r="A4" t="s">
        <v>113</v>
      </c>
    </row>
    <row r="5" spans="1:1" x14ac:dyDescent="0.3">
      <c r="A5" t="s">
        <v>114</v>
      </c>
    </row>
    <row r="6" spans="1:1" x14ac:dyDescent="0.3">
      <c r="A6" t="s">
        <v>9</v>
      </c>
    </row>
    <row r="7" spans="1:1" x14ac:dyDescent="0.3">
      <c r="A7" t="s">
        <v>10</v>
      </c>
    </row>
    <row r="8" spans="1:1" x14ac:dyDescent="0.3">
      <c r="A8" t="s">
        <v>11</v>
      </c>
    </row>
    <row r="9" spans="1:1" x14ac:dyDescent="0.3">
      <c r="A9" t="s">
        <v>12</v>
      </c>
    </row>
    <row r="10" spans="1:1" x14ac:dyDescent="0.3">
      <c r="A10" t="s">
        <v>116</v>
      </c>
    </row>
    <row r="11" spans="1:1" x14ac:dyDescent="0.3">
      <c r="A11" t="s">
        <v>6</v>
      </c>
    </row>
    <row r="12" spans="1:1" x14ac:dyDescent="0.3">
      <c r="A12" t="s">
        <v>13</v>
      </c>
    </row>
    <row r="13" spans="1:1" x14ac:dyDescent="0.3">
      <c r="A13" t="s">
        <v>14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115</v>
      </c>
    </row>
    <row r="19" spans="1:1" ht="13.8" customHeight="1" x14ac:dyDescent="0.3">
      <c r="A19" t="s">
        <v>110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Recueil données entreprise</vt:lpstr>
      <vt:lpstr>Feuil3</vt:lpstr>
      <vt:lpstr>Scénario Bozio Wasmer</vt:lpstr>
      <vt:lpstr>Barème Attal &lt;50 salari</vt:lpstr>
      <vt:lpstr>Barème Attal 50 salariés et +</vt:lpstr>
      <vt:lpstr>SecteursActivités</vt:lpstr>
      <vt:lpstr>ConventionsCollectives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FAVOREL PIGE</dc:creator>
  <cp:lastModifiedBy>Fanny FAVOREL PIGE</cp:lastModifiedBy>
  <dcterms:created xsi:type="dcterms:W3CDTF">2024-09-13T06:24:48Z</dcterms:created>
  <dcterms:modified xsi:type="dcterms:W3CDTF">2024-09-19T09:59:57Z</dcterms:modified>
</cp:coreProperties>
</file>